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\Desktop\Pastas Processus\Pasta Processus 2025.1\Prática contábil-financeira I\Material dos alunos\"/>
    </mc:Choice>
  </mc:AlternateContent>
  <bookViews>
    <workbookView xWindow="0" yWindow="0" windowWidth="20490" windowHeight="7530"/>
  </bookViews>
  <sheets>
    <sheet name="Inputs" sheetId="1" r:id="rId1"/>
    <sheet name="Resul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D3" i="2" s="1"/>
  <c r="C2" i="2"/>
  <c r="E2" i="2" s="1"/>
  <c r="F2" i="2" s="1"/>
  <c r="D2" i="2"/>
  <c r="B2" i="2"/>
  <c r="C3" i="2" l="1"/>
  <c r="E3" i="2" s="1"/>
  <c r="F3" i="2" s="1"/>
</calcChain>
</file>

<file path=xl/sharedStrings.xml><?xml version="1.0" encoding="utf-8"?>
<sst xmlns="http://schemas.openxmlformats.org/spreadsheetml/2006/main" count="25" uniqueCount="25">
  <si>
    <t>Parâmetro</t>
  </si>
  <si>
    <t>Valor (preencher)</t>
  </si>
  <si>
    <t>Observações</t>
  </si>
  <si>
    <t>Receita Bruta Anual (R$)</t>
  </si>
  <si>
    <t>Custos Dedutíveis (combustível, peças, pneus, etc.)</t>
  </si>
  <si>
    <t>Folha de Pagamento (salários + encargos)</t>
  </si>
  <si>
    <t>Outras Despesas Dedutíveis</t>
  </si>
  <si>
    <t>Depreciação Anual</t>
  </si>
  <si>
    <t>Despesas NÃO Dedutíveis (opcional)</t>
  </si>
  <si>
    <t>Créditos de PIS/COFINS (não cumulativos)</t>
  </si>
  <si>
    <t>Total de faturamento dos 12 meses</t>
  </si>
  <si>
    <t>Somatório de custos diretamente ligados à operação</t>
  </si>
  <si>
    <t>Total da folha bruta + encargos INSS/FGTS</t>
  </si>
  <si>
    <t>Aluguel, seguros, pedágios, etc.</t>
  </si>
  <si>
    <t>Quota anual de depreciação contábil</t>
  </si>
  <si>
    <t>Multas, doações, despesas não dedutíveis no IRPJ/CSLL</t>
  </si>
  <si>
    <t>Valor total de créditos disponíveis (Lucro Real)</t>
  </si>
  <si>
    <t>Cenário</t>
  </si>
  <si>
    <t>Base IRPJ (R$)</t>
  </si>
  <si>
    <t>IRPJ (R$)</t>
  </si>
  <si>
    <t>CSLL (R$)</t>
  </si>
  <si>
    <t>Total IRPJ+CSLL (R$)</t>
  </si>
  <si>
    <t>Taxa Efetiva (%)</t>
  </si>
  <si>
    <t>Lucro Presumido</t>
  </si>
  <si>
    <t>Lucro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</si>
</sst>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164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1" sqref="C11"/>
    </sheetView>
  </sheetViews>
  <sheetFormatPr defaultRowHeight="15" x14ac:dyDescent="0.25"/>
  <cols>
    <col min="1" max="1" width="55.7109375" customWidth="1"/>
    <col min="2" max="2" width="22.7109375" customWidth="1"/>
    <col min="3" max="3" width="65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6">
        <v>12000000</v>
      </c>
      <c r="C2" t="s">
        <v>10</v>
      </c>
    </row>
    <row r="3" spans="1:3" x14ac:dyDescent="0.25">
      <c r="A3" t="s">
        <v>4</v>
      </c>
      <c r="B3" s="7">
        <v>8856386.2799999993</v>
      </c>
      <c r="C3" t="s">
        <v>11</v>
      </c>
    </row>
    <row r="4" spans="1:3" x14ac:dyDescent="0.25">
      <c r="A4" t="s">
        <v>5</v>
      </c>
      <c r="B4" s="7">
        <v>909763.44</v>
      </c>
      <c r="C4" t="s">
        <v>12</v>
      </c>
    </row>
    <row r="5" spans="1:3" x14ac:dyDescent="0.25">
      <c r="A5" t="s">
        <v>6</v>
      </c>
      <c r="B5" s="7">
        <v>450000</v>
      </c>
      <c r="C5" t="s">
        <v>13</v>
      </c>
    </row>
    <row r="6" spans="1:3" x14ac:dyDescent="0.25">
      <c r="A6" t="s">
        <v>7</v>
      </c>
      <c r="B6" s="7">
        <v>75000</v>
      </c>
      <c r="C6" t="s">
        <v>14</v>
      </c>
    </row>
    <row r="7" spans="1:3" x14ac:dyDescent="0.25">
      <c r="A7" t="s">
        <v>8</v>
      </c>
      <c r="B7" s="7">
        <v>20000</v>
      </c>
      <c r="C7" t="s">
        <v>15</v>
      </c>
    </row>
    <row r="8" spans="1:3" x14ac:dyDescent="0.25">
      <c r="A8" t="s">
        <v>9</v>
      </c>
      <c r="B8" s="7">
        <v>0</v>
      </c>
      <c r="C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5" x14ac:dyDescent="0.25"/>
  <cols>
    <col min="1" max="1" width="20.7109375" customWidth="1"/>
    <col min="2" max="5" width="22.7109375" customWidth="1"/>
    <col min="6" max="6" width="20.7109375" customWidth="1"/>
  </cols>
  <sheetData>
    <row r="1" spans="1:6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</row>
    <row r="2" spans="1:6" x14ac:dyDescent="0.25">
      <c r="A2" s="3" t="s">
        <v>23</v>
      </c>
      <c r="B2" s="4">
        <f>Inputs!$B$2*0.08</f>
        <v>960000</v>
      </c>
      <c r="C2" s="4">
        <f>IF((Inputs!$B$2*0.08)&gt;240000,((Inputs!$B$2*0.08)-240000)*0.1,0)+(Inputs!$B$2*0.08)*0.15</f>
        <v>216000</v>
      </c>
      <c r="D2" s="4">
        <f>Inputs!$B$2*0.12*0.09</f>
        <v>129600</v>
      </c>
      <c r="E2" s="4">
        <f>C2+D2</f>
        <v>345600</v>
      </c>
      <c r="F2" s="5">
        <f>E2/Inputs!$B$2</f>
        <v>2.8799999999999999E-2</v>
      </c>
    </row>
    <row r="3" spans="1:6" x14ac:dyDescent="0.25">
      <c r="A3" s="3" t="s">
        <v>24</v>
      </c>
      <c r="B3" s="4">
        <f>Inputs!$B$2-Inputs!$B$3-Inputs!$B$4-Inputs!$B$5-Inputs!$B$6-Inputs!$B$7</f>
        <v>1688850.2800000007</v>
      </c>
      <c r="C3" s="4">
        <f>IF(B3&gt;240000,(B3-240000)*0.1,0)+B3*0.15</f>
        <v>398212.57000000018</v>
      </c>
      <c r="D3" s="4">
        <f>B3*0.09</f>
        <v>151996.52520000006</v>
      </c>
      <c r="E3" s="4">
        <f>C3+D3</f>
        <v>550209.09520000021</v>
      </c>
      <c r="F3" s="5">
        <f>E3/Inputs!$B$2</f>
        <v>4.5850757933333354E-2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Inputs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2025-06-08T03:52:53Z</dcterms:created>
  <dcterms:modified xsi:type="dcterms:W3CDTF">2025-06-24T22:52:36Z</dcterms:modified>
</cp:coreProperties>
</file>