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ictor\Desktop\Pastas Processus\Pasta Processus 2025.1\EAD\Prática contábil-financeira I\Materiais de alunos\"/>
    </mc:Choice>
  </mc:AlternateContent>
  <bookViews>
    <workbookView xWindow="0" yWindow="0" windowWidth="20490" windowHeight="7530"/>
  </bookViews>
  <sheets>
    <sheet name="Bloco Conc 09x19x39cm com fundo" sheetId="1" r:id="rId1"/>
    <sheet name="Página2" sheetId="2" r:id="rId2"/>
    <sheet name="Mão de Obra Indireta" sheetId="3" r:id="rId3"/>
  </sheets>
  <calcPr calcId="162913"/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D6" i="3"/>
  <c r="D5" i="3"/>
  <c r="D4" i="3"/>
  <c r="D3" i="3"/>
  <c r="D2" i="3"/>
  <c r="D15" i="3" s="1"/>
  <c r="F27" i="2"/>
  <c r="E27" i="2"/>
  <c r="D27" i="2"/>
  <c r="C27" i="2"/>
  <c r="B27" i="2"/>
  <c r="G27" i="2" s="1"/>
  <c r="F24" i="2"/>
  <c r="E24" i="2"/>
  <c r="D24" i="2"/>
  <c r="C24" i="2"/>
  <c r="B24" i="2"/>
  <c r="F20" i="2"/>
  <c r="E20" i="2"/>
  <c r="D20" i="2"/>
  <c r="C20" i="2"/>
  <c r="B20" i="2"/>
  <c r="G20" i="2" s="1"/>
  <c r="A46" i="1" s="1"/>
  <c r="C8" i="2"/>
  <c r="B8" i="2"/>
  <c r="D6" i="2"/>
  <c r="D5" i="2"/>
  <c r="D4" i="2"/>
  <c r="D3" i="2"/>
  <c r="D2" i="2"/>
  <c r="F59" i="1"/>
  <c r="E35" i="1"/>
  <c r="E34" i="1"/>
  <c r="M33" i="1"/>
  <c r="L33" i="1"/>
  <c r="E33" i="1"/>
  <c r="M25" i="1"/>
  <c r="L25" i="1"/>
  <c r="H20" i="1"/>
  <c r="F17" i="1"/>
  <c r="H17" i="1" s="1"/>
  <c r="F16" i="1"/>
  <c r="H16" i="1" s="1"/>
  <c r="F13" i="1"/>
  <c r="H13" i="1" s="1"/>
  <c r="F12" i="1"/>
  <c r="H12" i="1" s="1"/>
  <c r="F9" i="1"/>
  <c r="F8" i="1"/>
  <c r="H8" i="1" s="1"/>
  <c r="F7" i="1"/>
  <c r="H7" i="1" s="1"/>
  <c r="F6" i="1"/>
  <c r="H6" i="1" s="1"/>
  <c r="F5" i="1"/>
  <c r="H5" i="1" s="1"/>
  <c r="H19" i="1" s="1"/>
  <c r="H21" i="1" s="1"/>
  <c r="D8" i="2" l="1"/>
  <c r="B46" i="1" s="1"/>
  <c r="C48" i="1" s="1"/>
  <c r="G24" i="2"/>
  <c r="L30" i="1"/>
  <c r="M30" i="1"/>
  <c r="M31" i="1"/>
  <c r="L26" i="1"/>
  <c r="L27" i="1" s="1"/>
  <c r="M26" i="1"/>
  <c r="M27" i="1" s="1"/>
  <c r="L31" i="1"/>
  <c r="L28" i="1" l="1"/>
  <c r="L29" i="1" s="1"/>
  <c r="L32" i="1" s="1"/>
  <c r="L34" i="1" s="1"/>
  <c r="M28" i="1"/>
  <c r="M29" i="1" s="1"/>
  <c r="M32" i="1" s="1"/>
  <c r="M34" i="1" s="1"/>
  <c r="F35" i="1" s="1"/>
  <c r="G35" i="1" s="1"/>
  <c r="F34" i="1" l="1"/>
  <c r="G34" i="1" s="1"/>
  <c r="F33" i="1"/>
  <c r="G33" i="1" s="1"/>
  <c r="G38" i="1" s="1"/>
  <c r="G40" i="1" s="1"/>
  <c r="B55" i="1" s="1"/>
  <c r="F55" i="1" l="1"/>
  <c r="E55" i="1"/>
  <c r="C55" i="1"/>
  <c r="D55" i="1"/>
  <c r="G59" i="1"/>
  <c r="G55" i="1" l="1"/>
</calcChain>
</file>

<file path=xl/sharedStrings.xml><?xml version="1.0" encoding="utf-8"?>
<sst xmlns="http://schemas.openxmlformats.org/spreadsheetml/2006/main" count="138" uniqueCount="103">
  <si>
    <t>CUSTO DIRETO - MATÉRIA PRIMA</t>
  </si>
  <si>
    <t>MATERIAL:</t>
  </si>
  <si>
    <t>Bloco Conc 09x19x39cm com fundo</t>
  </si>
  <si>
    <t>INSUMO</t>
  </si>
  <si>
    <t>UNIDADE</t>
  </si>
  <si>
    <t>VALOR</t>
  </si>
  <si>
    <t>Frete</t>
  </si>
  <si>
    <t>QUANT. USADA</t>
  </si>
  <si>
    <t>TOTAL</t>
  </si>
  <si>
    <t>DESPERDÍCIO</t>
  </si>
  <si>
    <t>CUSTO COM DESPERDÍCIO</t>
  </si>
  <si>
    <t>Pedrisco</t>
  </si>
  <si>
    <t>tonelada</t>
  </si>
  <si>
    <t xml:space="preserve">Areia Rosa </t>
  </si>
  <si>
    <t xml:space="preserve">Areia Artificial </t>
  </si>
  <si>
    <t xml:space="preserve">Pó de Pedra </t>
  </si>
  <si>
    <t xml:space="preserve">Brita 01 </t>
  </si>
  <si>
    <t>CIMENTO</t>
  </si>
  <si>
    <t xml:space="preserve">Frete </t>
  </si>
  <si>
    <t xml:space="preserve">Cimento CPV Ari Granel </t>
  </si>
  <si>
    <t xml:space="preserve">CImento CPII F40 Granel </t>
  </si>
  <si>
    <t>ADITIVO</t>
  </si>
  <si>
    <t xml:space="preserve">Metal Desmold </t>
  </si>
  <si>
    <t>quilo</t>
  </si>
  <si>
    <t xml:space="preserve">Masteglenium </t>
  </si>
  <si>
    <t>RENDIMENTO RECEITA</t>
  </si>
  <si>
    <t>CUSTO POR ITEM</t>
  </si>
  <si>
    <t>CUSTO DE TRANSFORMAÇÃO</t>
  </si>
  <si>
    <t>CARGO</t>
  </si>
  <si>
    <t>SALÁRIO MENSAL</t>
  </si>
  <si>
    <t>HORAS TRABALHADAS</t>
  </si>
  <si>
    <t>Fabricação</t>
  </si>
  <si>
    <t>Transporte</t>
  </si>
  <si>
    <t>Encarregado</t>
  </si>
  <si>
    <t>1. Custo da Mão de Obra Direta</t>
  </si>
  <si>
    <t>Oficial</t>
  </si>
  <si>
    <t>2. Custo da Mão de Obra Indireta</t>
  </si>
  <si>
    <t>Meio-Oficial</t>
  </si>
  <si>
    <t>3. Total (1+2)</t>
  </si>
  <si>
    <t>Operador de Empilhadeira</t>
  </si>
  <si>
    <t>4. Custo encargos sociais (*3%)</t>
  </si>
  <si>
    <t>Servente</t>
  </si>
  <si>
    <t>5. Custo de Pessoal (3+4)</t>
  </si>
  <si>
    <t>6. Custo de Manutenção</t>
  </si>
  <si>
    <t>7. Custo de Energia</t>
  </si>
  <si>
    <t>ETAPA DA TRANSFORMAÇÃO</t>
  </si>
  <si>
    <t>CARGO ENVOLVIDO</t>
  </si>
  <si>
    <t>QUANTIDADE</t>
  </si>
  <si>
    <t>TEMPO (min)</t>
  </si>
  <si>
    <t>TEMPO (h)</t>
  </si>
  <si>
    <t>CUSTO HORA POSTO DE TRABALHO</t>
  </si>
  <si>
    <t>CUSTO TOTAL</t>
  </si>
  <si>
    <t>8. Total (5 a 7)</t>
  </si>
  <si>
    <t>9. Tempo Efetivo de Trabalho</t>
  </si>
  <si>
    <t>Meio Oficial</t>
  </si>
  <si>
    <t>10. Custo Hora Posto de Trabalho (8/9)</t>
  </si>
  <si>
    <t xml:space="preserve">Transporte </t>
  </si>
  <si>
    <t>QUANT. PLACA</t>
  </si>
  <si>
    <t>DESPESAS FIXAS</t>
  </si>
  <si>
    <t>DESPESA FIXA TOTAL</t>
  </si>
  <si>
    <t>PERCENTUAL DO PRODUTO EM RELAÇÃO AO FATURAMENTO</t>
  </si>
  <si>
    <t>MÉDIA DE VENDA MENSAL</t>
  </si>
  <si>
    <t>PREÇO FINAL</t>
  </si>
  <si>
    <t>Produto</t>
  </si>
  <si>
    <t>Custo Unitário</t>
  </si>
  <si>
    <t>ICMS</t>
  </si>
  <si>
    <t>Comissão</t>
  </si>
  <si>
    <t>IR</t>
  </si>
  <si>
    <t>LUCRO</t>
  </si>
  <si>
    <t>Preço Final Sugerido</t>
  </si>
  <si>
    <t>Bloco de Concreto 09x19x39cm com fundo</t>
  </si>
  <si>
    <t>MARKUP</t>
  </si>
  <si>
    <t>DESPESAS VARIÁVEIS</t>
  </si>
  <si>
    <t>MARGEM DE TABELA</t>
  </si>
  <si>
    <t>MARGEM DE LUCRO</t>
  </si>
  <si>
    <t>FATURAMENTO</t>
  </si>
  <si>
    <t>BLOCOS</t>
  </si>
  <si>
    <t>PERCENTUAL</t>
  </si>
  <si>
    <t>MÉDIA</t>
  </si>
  <si>
    <t>DESPESAS</t>
  </si>
  <si>
    <t>ALUGUEIS</t>
  </si>
  <si>
    <t>TELEFONE</t>
  </si>
  <si>
    <t>AGUA</t>
  </si>
  <si>
    <t>USO E CONSUMO</t>
  </si>
  <si>
    <t>TARIFAS BANCÁRIAS</t>
  </si>
  <si>
    <t>SINDICATO</t>
  </si>
  <si>
    <t>TAXA DE SERVIÇO PÚBLICO</t>
  </si>
  <si>
    <t>CONSELHOS</t>
  </si>
  <si>
    <t>MANUTENÇÃO INDUSTRIAL</t>
  </si>
  <si>
    <t>ENERGIA ELÉTRICA</t>
  </si>
  <si>
    <t>SALÁRIO</t>
  </si>
  <si>
    <t>VALOR P/ CARGO</t>
  </si>
  <si>
    <t>Aux. Serviços Gerais</t>
  </si>
  <si>
    <t>Auxiliar Administrativo</t>
  </si>
  <si>
    <t>Encarregado A</t>
  </si>
  <si>
    <t>Encarregado Geral I</t>
  </si>
  <si>
    <t>Encarregado II</t>
  </si>
  <si>
    <t>Encarregado III</t>
  </si>
  <si>
    <t>Gerente ADM</t>
  </si>
  <si>
    <t>Laboratorista</t>
  </si>
  <si>
    <t>Menor Aprendiz</t>
  </si>
  <si>
    <t>Operador de Central</t>
  </si>
  <si>
    <t>Vendedor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</si>
</sst>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R$ -416]#,##0.00"/>
    <numFmt numFmtId="165" formatCode="mmm/d"/>
  </numFmts>
  <fonts count="9" x14ac:knownFonts="1">
    <font>
      <sz val="10"/>
      <color rgb="FF000000"/>
      <name val="Arial"/>
      <scheme val="minor"/>
    </font>
    <font>
      <b/>
      <sz val="10"/>
      <color rgb="FFFFFFFF"/>
      <name val="Arial"/>
    </font>
    <font>
      <sz val="10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1"/>
      <name val="Arial"/>
      <scheme val="minor"/>
    </font>
    <font>
      <b/>
      <sz val="11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3" fillId="0" borderId="0" xfId="0" applyFont="1" applyAlignment="1">
      <alignment wrapText="1"/>
    </xf>
    <xf numFmtId="0" fontId="4" fillId="0" borderId="4" xfId="0" applyFont="1" applyBorder="1" applyAlignment="1">
      <alignment horizontal="right"/>
    </xf>
    <xf numFmtId="0" fontId="5" fillId="0" borderId="0" xfId="0" applyFont="1" applyAlignment="1"/>
    <xf numFmtId="164" fontId="5" fillId="0" borderId="0" xfId="0" applyNumberFormat="1" applyFont="1" applyAlignment="1"/>
    <xf numFmtId="10" fontId="5" fillId="0" borderId="0" xfId="0" applyNumberFormat="1" applyFont="1" applyAlignment="1"/>
    <xf numFmtId="164" fontId="3" fillId="0" borderId="0" xfId="0" applyNumberFormat="1" applyFont="1"/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10" fontId="5" fillId="0" borderId="4" xfId="0" applyNumberFormat="1" applyFont="1" applyBorder="1" applyAlignment="1"/>
    <xf numFmtId="164" fontId="3" fillId="0" borderId="4" xfId="0" applyNumberFormat="1" applyFont="1" applyBorder="1"/>
    <xf numFmtId="164" fontId="5" fillId="0" borderId="4" xfId="0" applyNumberFormat="1" applyFont="1" applyBorder="1" applyAlignment="1"/>
    <xf numFmtId="0" fontId="5" fillId="0" borderId="4" xfId="0" applyFont="1" applyBorder="1" applyAlignment="1"/>
    <xf numFmtId="0" fontId="4" fillId="0" borderId="4" xfId="0" applyFont="1" applyBorder="1" applyAlignment="1"/>
    <xf numFmtId="0" fontId="3" fillId="0" borderId="0" xfId="0" applyFont="1" applyAlignment="1">
      <alignment horizontal="right" wrapText="1"/>
    </xf>
    <xf numFmtId="10" fontId="3" fillId="0" borderId="0" xfId="0" applyNumberFormat="1" applyFont="1"/>
    <xf numFmtId="0" fontId="6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right" vertical="center"/>
    </xf>
    <xf numFmtId="0" fontId="3" fillId="0" borderId="0" xfId="0" applyFont="1" applyAlignment="1"/>
    <xf numFmtId="0" fontId="6" fillId="3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0" fontId="6" fillId="0" borderId="0" xfId="0" applyNumberFormat="1" applyFont="1" applyAlignment="1">
      <alignment wrapText="1"/>
    </xf>
    <xf numFmtId="164" fontId="6" fillId="0" borderId="0" xfId="0" applyNumberFormat="1" applyFont="1" applyAlignment="1">
      <alignment wrapText="1"/>
    </xf>
    <xf numFmtId="0" fontId="3" fillId="0" borderId="4" xfId="0" applyFont="1" applyBorder="1" applyAlignment="1">
      <alignment wrapText="1"/>
    </xf>
    <xf numFmtId="0" fontId="6" fillId="0" borderId="4" xfId="0" applyFont="1" applyBorder="1" applyAlignment="1"/>
    <xf numFmtId="0" fontId="3" fillId="0" borderId="4" xfId="0" applyFont="1" applyBorder="1" applyAlignment="1"/>
    <xf numFmtId="164" fontId="3" fillId="0" borderId="4" xfId="0" applyNumberFormat="1" applyFont="1" applyBorder="1" applyAlignment="1"/>
    <xf numFmtId="164" fontId="3" fillId="0" borderId="0" xfId="0" applyNumberFormat="1" applyFont="1" applyAlignment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10" fontId="3" fillId="0" borderId="0" xfId="0" applyNumberFormat="1" applyFont="1" applyAlignment="1"/>
    <xf numFmtId="0" fontId="6" fillId="0" borderId="4" xfId="0" applyFont="1" applyBorder="1" applyAlignment="1">
      <alignment horizontal="center" vertical="center"/>
    </xf>
    <xf numFmtId="2" fontId="3" fillId="0" borderId="4" xfId="0" applyNumberFormat="1" applyFont="1" applyBorder="1"/>
    <xf numFmtId="49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wrapText="1"/>
    </xf>
    <xf numFmtId="164" fontId="6" fillId="0" borderId="0" xfId="0" applyNumberFormat="1" applyFont="1" applyAlignment="1">
      <alignment horizontal="center"/>
    </xf>
    <xf numFmtId="164" fontId="6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164" fontId="7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0" fontId="7" fillId="0" borderId="4" xfId="0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top" wrapText="1"/>
    </xf>
    <xf numFmtId="164" fontId="8" fillId="0" borderId="4" xfId="0" applyNumberFormat="1" applyFont="1" applyBorder="1" applyAlignment="1"/>
    <xf numFmtId="10" fontId="8" fillId="0" borderId="4" xfId="0" applyNumberFormat="1" applyFont="1" applyBorder="1" applyAlignment="1">
      <alignment horizontal="right"/>
    </xf>
    <xf numFmtId="49" fontId="3" fillId="0" borderId="0" xfId="0" applyNumberFormat="1" applyFont="1"/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164" fontId="8" fillId="0" borderId="4" xfId="0" applyNumberFormat="1" applyFont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0" fontId="3" fillId="0" borderId="4" xfId="0" applyNumberFormat="1" applyFont="1" applyBorder="1" applyAlignment="1"/>
    <xf numFmtId="9" fontId="3" fillId="0" borderId="4" xfId="0" applyNumberFormat="1" applyFont="1" applyBorder="1" applyAlignment="1"/>
    <xf numFmtId="49" fontId="3" fillId="0" borderId="4" xfId="0" applyNumberFormat="1" applyFont="1" applyBorder="1"/>
    <xf numFmtId="164" fontId="6" fillId="3" borderId="4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6" fillId="0" borderId="4" xfId="0" applyNumberFormat="1" applyFont="1" applyBorder="1" applyAlignment="1"/>
    <xf numFmtId="10" fontId="3" fillId="0" borderId="4" xfId="0" applyNumberFormat="1" applyFont="1" applyBorder="1"/>
    <xf numFmtId="0" fontId="3" fillId="0" borderId="4" xfId="0" applyFont="1" applyBorder="1"/>
    <xf numFmtId="0" fontId="6" fillId="3" borderId="4" xfId="0" applyFont="1" applyFill="1" applyBorder="1" applyAlignment="1">
      <alignment horizontal="right"/>
    </xf>
    <xf numFmtId="164" fontId="6" fillId="3" borderId="4" xfId="0" applyNumberFormat="1" applyFont="1" applyFill="1" applyBorder="1"/>
    <xf numFmtId="10" fontId="6" fillId="3" borderId="4" xfId="0" applyNumberFormat="1" applyFont="1" applyFill="1" applyBorder="1"/>
    <xf numFmtId="165" fontId="3" fillId="0" borderId="4" xfId="0" applyNumberFormat="1" applyFont="1" applyBorder="1" applyAlignment="1"/>
    <xf numFmtId="0" fontId="6" fillId="3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6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B995"/>
  <sheetViews>
    <sheetView tabSelected="1" workbookViewId="0">
      <selection activeCell="N34" sqref="N34"/>
    </sheetView>
  </sheetViews>
  <sheetFormatPr defaultColWidth="12.5703125" defaultRowHeight="12.75" x14ac:dyDescent="0.2"/>
  <cols>
    <col min="1" max="1" width="21.85546875" customWidth="1"/>
    <col min="2" max="8" width="14.85546875" customWidth="1"/>
    <col min="11" max="14" width="17.28515625" customWidth="1"/>
  </cols>
  <sheetData>
    <row r="1" spans="1:28" x14ac:dyDescent="0.2">
      <c r="A1" s="92" t="s">
        <v>0</v>
      </c>
      <c r="B1" s="90"/>
      <c r="C1" s="90"/>
      <c r="D1" s="90"/>
      <c r="E1" s="90"/>
      <c r="F1" s="90"/>
      <c r="G1" s="90"/>
      <c r="H1" s="90"/>
      <c r="I1" s="91"/>
      <c r="K1" s="1"/>
    </row>
    <row r="2" spans="1:28" x14ac:dyDescent="0.2">
      <c r="A2" s="2" t="s">
        <v>1</v>
      </c>
      <c r="B2" s="93" t="s">
        <v>2</v>
      </c>
      <c r="C2" s="90"/>
      <c r="D2" s="90"/>
      <c r="E2" s="90"/>
      <c r="F2" s="90"/>
      <c r="G2" s="90"/>
      <c r="H2" s="91"/>
      <c r="K2" s="1"/>
    </row>
    <row r="3" spans="1:28" x14ac:dyDescent="0.2">
      <c r="A3" s="3"/>
      <c r="B3" s="4"/>
      <c r="C3" s="4"/>
      <c r="D3" s="3"/>
      <c r="E3" s="3"/>
      <c r="F3" s="4"/>
      <c r="G3" s="5"/>
      <c r="H3" s="6"/>
      <c r="K3" s="1"/>
    </row>
    <row r="4" spans="1:28" ht="25.5" x14ac:dyDescent="0.2">
      <c r="A4" s="7" t="s">
        <v>3</v>
      </c>
      <c r="B4" s="8" t="s">
        <v>4</v>
      </c>
      <c r="C4" s="9" t="s">
        <v>5</v>
      </c>
      <c r="D4" s="10" t="s">
        <v>6</v>
      </c>
      <c r="E4" s="7" t="s">
        <v>7</v>
      </c>
      <c r="F4" s="9" t="s">
        <v>8</v>
      </c>
      <c r="G4" s="10" t="s">
        <v>9</v>
      </c>
      <c r="H4" s="11" t="s">
        <v>10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x14ac:dyDescent="0.2">
      <c r="A5" s="13" t="s">
        <v>11</v>
      </c>
      <c r="B5" s="14" t="s">
        <v>12</v>
      </c>
      <c r="C5" s="15">
        <v>43</v>
      </c>
      <c r="D5" s="14">
        <v>35</v>
      </c>
      <c r="E5" s="16">
        <v>7.0000000000000007E-2</v>
      </c>
      <c r="F5" s="15">
        <f t="shared" ref="F5:F9" si="0">(C5+D5)*E5</f>
        <v>5.4600000000000009</v>
      </c>
      <c r="G5" s="17">
        <v>0.04</v>
      </c>
      <c r="H5" s="18">
        <f t="shared" ref="H5:H8" si="1">(F5+(F5*G5))+D5</f>
        <v>40.678400000000003</v>
      </c>
      <c r="K5" s="1"/>
    </row>
    <row r="6" spans="1:28" x14ac:dyDescent="0.2">
      <c r="A6" s="13" t="s">
        <v>13</v>
      </c>
      <c r="B6" s="14" t="s">
        <v>12</v>
      </c>
      <c r="C6" s="15">
        <v>42</v>
      </c>
      <c r="D6" s="14">
        <v>35</v>
      </c>
      <c r="E6" s="16">
        <v>0.28399999999999997</v>
      </c>
      <c r="F6" s="15">
        <f t="shared" si="0"/>
        <v>21.867999999999999</v>
      </c>
      <c r="G6" s="17">
        <v>0.04</v>
      </c>
      <c r="H6" s="18">
        <f t="shared" si="1"/>
        <v>57.742719999999998</v>
      </c>
      <c r="K6" s="1"/>
    </row>
    <row r="7" spans="1:28" x14ac:dyDescent="0.2">
      <c r="A7" s="13" t="s">
        <v>14</v>
      </c>
      <c r="B7" s="14" t="s">
        <v>12</v>
      </c>
      <c r="C7" s="15">
        <v>49</v>
      </c>
      <c r="D7" s="14">
        <v>35</v>
      </c>
      <c r="E7" s="16">
        <v>0.39</v>
      </c>
      <c r="F7" s="15">
        <f t="shared" si="0"/>
        <v>32.76</v>
      </c>
      <c r="G7" s="17">
        <v>0.04</v>
      </c>
      <c r="H7" s="18">
        <f t="shared" si="1"/>
        <v>69.070400000000006</v>
      </c>
      <c r="K7" s="1"/>
    </row>
    <row r="8" spans="1:28" x14ac:dyDescent="0.2">
      <c r="A8" s="13" t="s">
        <v>15</v>
      </c>
      <c r="B8" s="14" t="s">
        <v>12</v>
      </c>
      <c r="C8" s="15">
        <v>47</v>
      </c>
      <c r="D8" s="14">
        <v>35</v>
      </c>
      <c r="E8" s="16">
        <v>1.55</v>
      </c>
      <c r="F8" s="15">
        <f t="shared" si="0"/>
        <v>127.10000000000001</v>
      </c>
      <c r="G8" s="17">
        <v>0.04</v>
      </c>
      <c r="H8" s="18">
        <f t="shared" si="1"/>
        <v>167.184</v>
      </c>
      <c r="K8" s="1"/>
    </row>
    <row r="9" spans="1:28" x14ac:dyDescent="0.2">
      <c r="A9" s="13" t="s">
        <v>16</v>
      </c>
      <c r="B9" s="14" t="s">
        <v>12</v>
      </c>
      <c r="C9" s="15">
        <v>37</v>
      </c>
      <c r="D9" s="19">
        <v>35</v>
      </c>
      <c r="E9" s="20"/>
      <c r="F9" s="15">
        <f t="shared" si="0"/>
        <v>0</v>
      </c>
      <c r="G9" s="17">
        <v>0.04</v>
      </c>
      <c r="H9" s="18"/>
      <c r="K9" s="1"/>
    </row>
    <row r="10" spans="1:28" x14ac:dyDescent="0.2">
      <c r="A10" s="3"/>
      <c r="B10" s="4"/>
      <c r="C10" s="4"/>
      <c r="D10" s="3"/>
      <c r="E10" s="3"/>
      <c r="F10" s="4"/>
      <c r="G10" s="5"/>
      <c r="H10" s="6"/>
      <c r="K10" s="1"/>
    </row>
    <row r="11" spans="1:28" ht="25.5" x14ac:dyDescent="0.2">
      <c r="A11" s="21" t="s">
        <v>17</v>
      </c>
      <c r="B11" s="8" t="s">
        <v>4</v>
      </c>
      <c r="C11" s="9" t="s">
        <v>5</v>
      </c>
      <c r="D11" s="10" t="s">
        <v>18</v>
      </c>
      <c r="E11" s="7" t="s">
        <v>7</v>
      </c>
      <c r="F11" s="9" t="s">
        <v>8</v>
      </c>
      <c r="G11" s="10" t="s">
        <v>9</v>
      </c>
      <c r="H11" s="11" t="s">
        <v>10</v>
      </c>
      <c r="K11" s="1"/>
    </row>
    <row r="12" spans="1:28" x14ac:dyDescent="0.2">
      <c r="A12" s="13" t="s">
        <v>19</v>
      </c>
      <c r="B12" s="14" t="s">
        <v>12</v>
      </c>
      <c r="C12" s="15">
        <v>676.50013999999999</v>
      </c>
      <c r="D12" s="14">
        <v>0</v>
      </c>
      <c r="E12" s="16">
        <v>0.11</v>
      </c>
      <c r="F12" s="15">
        <f t="shared" ref="F12:F13" si="2">C12*E12</f>
        <v>74.415015400000001</v>
      </c>
      <c r="G12" s="17">
        <v>0.02</v>
      </c>
      <c r="H12" s="18">
        <f t="shared" ref="H12:H13" si="3">F12+(F12*G12)</f>
        <v>75.903315708000008</v>
      </c>
      <c r="K12" s="1"/>
    </row>
    <row r="13" spans="1:28" x14ac:dyDescent="0.2">
      <c r="A13" s="13" t="s">
        <v>20</v>
      </c>
      <c r="B13" s="14" t="s">
        <v>12</v>
      </c>
      <c r="C13" s="15">
        <v>611.79</v>
      </c>
      <c r="D13" s="19">
        <v>0</v>
      </c>
      <c r="E13" s="20"/>
      <c r="F13" s="15">
        <f t="shared" si="2"/>
        <v>0</v>
      </c>
      <c r="G13" s="17">
        <v>0</v>
      </c>
      <c r="H13" s="18">
        <f t="shared" si="3"/>
        <v>0</v>
      </c>
      <c r="K13" s="22"/>
    </row>
    <row r="14" spans="1:28" x14ac:dyDescent="0.2">
      <c r="A14" s="3"/>
      <c r="B14" s="4"/>
      <c r="C14" s="4"/>
      <c r="D14" s="3"/>
      <c r="E14" s="3"/>
      <c r="F14" s="4"/>
      <c r="G14" s="5"/>
      <c r="H14" s="6"/>
      <c r="K14" s="1"/>
    </row>
    <row r="15" spans="1:28" ht="25.5" x14ac:dyDescent="0.2">
      <c r="A15" s="21" t="s">
        <v>21</v>
      </c>
      <c r="B15" s="8" t="s">
        <v>4</v>
      </c>
      <c r="C15" s="9" t="s">
        <v>5</v>
      </c>
      <c r="D15" s="7"/>
      <c r="E15" s="7" t="s">
        <v>7</v>
      </c>
      <c r="F15" s="9" t="s">
        <v>8</v>
      </c>
      <c r="G15" s="10" t="s">
        <v>9</v>
      </c>
      <c r="H15" s="11" t="s">
        <v>10</v>
      </c>
      <c r="K15" s="1"/>
    </row>
    <row r="16" spans="1:28" x14ac:dyDescent="0.2">
      <c r="A16" s="13" t="s">
        <v>22</v>
      </c>
      <c r="B16" s="14" t="s">
        <v>23</v>
      </c>
      <c r="C16" s="15">
        <v>12.54</v>
      </c>
      <c r="D16" s="14">
        <v>0</v>
      </c>
      <c r="E16" s="16">
        <v>0.33</v>
      </c>
      <c r="F16" s="15">
        <f t="shared" ref="F16:F17" si="4">C16*E16</f>
        <v>4.1382000000000003</v>
      </c>
      <c r="G16" s="17">
        <v>0</v>
      </c>
      <c r="H16" s="18">
        <f t="shared" ref="H16:H17" si="5">F16+(F16*G16)</f>
        <v>4.1382000000000003</v>
      </c>
      <c r="K16" s="1"/>
    </row>
    <row r="17" spans="1:27" x14ac:dyDescent="0.2">
      <c r="A17" s="13" t="s">
        <v>24</v>
      </c>
      <c r="B17" s="14" t="s">
        <v>23</v>
      </c>
      <c r="C17" s="15">
        <v>3254.6578</v>
      </c>
      <c r="D17" s="19">
        <v>0</v>
      </c>
      <c r="E17" s="20"/>
      <c r="F17" s="15">
        <f t="shared" si="4"/>
        <v>0</v>
      </c>
      <c r="G17" s="17">
        <v>0</v>
      </c>
      <c r="H17" s="18">
        <f t="shared" si="5"/>
        <v>0</v>
      </c>
      <c r="K17" s="1"/>
    </row>
    <row r="18" spans="1:27" x14ac:dyDescent="0.2">
      <c r="G18" s="23"/>
      <c r="H18" s="6"/>
      <c r="K18" s="1"/>
    </row>
    <row r="19" spans="1:27" x14ac:dyDescent="0.2">
      <c r="G19" s="24" t="s">
        <v>8</v>
      </c>
      <c r="H19" s="6">
        <f>SUM(H5:H17)</f>
        <v>414.71703570800003</v>
      </c>
      <c r="K19" s="1"/>
    </row>
    <row r="20" spans="1:27" ht="25.5" x14ac:dyDescent="0.2">
      <c r="G20" s="24" t="s">
        <v>25</v>
      </c>
      <c r="H20" s="25">
        <f>(261-(261*10%))</f>
        <v>234.9</v>
      </c>
      <c r="I20" s="26"/>
      <c r="K20" s="1"/>
    </row>
    <row r="21" spans="1:27" ht="25.5" x14ac:dyDescent="0.2">
      <c r="G21" s="27" t="s">
        <v>26</v>
      </c>
      <c r="H21" s="28">
        <f>H19/H20</f>
        <v>1.7655046220008515</v>
      </c>
      <c r="K21" s="1"/>
    </row>
    <row r="22" spans="1:27" x14ac:dyDescent="0.2">
      <c r="G22" s="23"/>
      <c r="H22" s="6"/>
      <c r="K22" s="1"/>
    </row>
    <row r="23" spans="1:27" x14ac:dyDescent="0.2">
      <c r="A23" s="92" t="s">
        <v>27</v>
      </c>
      <c r="B23" s="90"/>
      <c r="C23" s="90"/>
      <c r="D23" s="90"/>
      <c r="E23" s="90"/>
      <c r="F23" s="90"/>
      <c r="G23" s="90"/>
      <c r="H23" s="90"/>
      <c r="I23" s="91"/>
      <c r="K23" s="1"/>
    </row>
    <row r="24" spans="1:27" ht="38.25" x14ac:dyDescent="0.2">
      <c r="A24" s="29" t="s">
        <v>28</v>
      </c>
      <c r="B24" s="29" t="s">
        <v>29</v>
      </c>
      <c r="C24" s="29" t="s">
        <v>30</v>
      </c>
      <c r="D24" s="30"/>
      <c r="E24" s="30"/>
      <c r="F24" s="30"/>
      <c r="G24" s="31"/>
      <c r="H24" s="32"/>
      <c r="I24" s="30"/>
      <c r="J24" s="30"/>
      <c r="K24" s="33"/>
      <c r="L24" s="34" t="s">
        <v>31</v>
      </c>
      <c r="M24" s="34" t="s">
        <v>32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25.5" x14ac:dyDescent="0.2">
      <c r="A25" s="35" t="s">
        <v>33</v>
      </c>
      <c r="B25" s="36">
        <v>3000</v>
      </c>
      <c r="C25" s="35">
        <v>200</v>
      </c>
      <c r="G25" s="37"/>
      <c r="K25" s="38" t="s">
        <v>34</v>
      </c>
      <c r="L25" s="39">
        <f>((B26*1)+(B27*3))+(((20*(70%*21))*4))</f>
        <v>8348</v>
      </c>
      <c r="M25" s="39">
        <f>B28</f>
        <v>2192</v>
      </c>
      <c r="N25" s="26"/>
    </row>
    <row r="26" spans="1:27" ht="25.5" x14ac:dyDescent="0.2">
      <c r="A26" s="35" t="s">
        <v>35</v>
      </c>
      <c r="B26" s="36">
        <v>2192</v>
      </c>
      <c r="C26" s="35">
        <v>200</v>
      </c>
      <c r="G26" s="37"/>
      <c r="H26" s="40"/>
      <c r="K26" s="38" t="s">
        <v>36</v>
      </c>
      <c r="L26" s="36">
        <f>'Mão de Obra Indireta'!D15*B46</f>
        <v>1327.8904234325244</v>
      </c>
      <c r="M26" s="36">
        <f>'Mão de Obra Indireta'!D15*B46</f>
        <v>1327.8904234325244</v>
      </c>
      <c r="N26" s="26"/>
    </row>
    <row r="27" spans="1:27" x14ac:dyDescent="0.2">
      <c r="A27" s="35" t="s">
        <v>37</v>
      </c>
      <c r="B27" s="36">
        <v>1660</v>
      </c>
      <c r="C27" s="35">
        <v>200</v>
      </c>
      <c r="G27" s="37"/>
      <c r="H27" s="40"/>
      <c r="K27" s="38" t="s">
        <v>38</v>
      </c>
      <c r="L27" s="18">
        <f t="shared" ref="L27:M27" si="6">L25+L26</f>
        <v>9675.8904234325237</v>
      </c>
      <c r="M27" s="18">
        <f t="shared" si="6"/>
        <v>3519.8904234325246</v>
      </c>
    </row>
    <row r="28" spans="1:27" ht="25.5" x14ac:dyDescent="0.2">
      <c r="A28" s="35" t="s">
        <v>39</v>
      </c>
      <c r="B28" s="36">
        <v>2192</v>
      </c>
      <c r="C28" s="35">
        <v>200</v>
      </c>
      <c r="G28" s="37"/>
      <c r="H28" s="40"/>
      <c r="K28" s="38" t="s">
        <v>40</v>
      </c>
      <c r="L28" s="18">
        <f t="shared" ref="L28:M28" si="7">L27*0.3</f>
        <v>2902.7671270297569</v>
      </c>
      <c r="M28" s="18">
        <f t="shared" si="7"/>
        <v>1055.9671270297574</v>
      </c>
    </row>
    <row r="29" spans="1:27" ht="25.5" x14ac:dyDescent="0.2">
      <c r="A29" s="35" t="s">
        <v>41</v>
      </c>
      <c r="B29" s="36">
        <v>1518</v>
      </c>
      <c r="C29" s="35">
        <v>200</v>
      </c>
      <c r="G29" s="6"/>
      <c r="H29" s="23"/>
      <c r="K29" s="38" t="s">
        <v>42</v>
      </c>
      <c r="L29" s="18">
        <f t="shared" ref="L29:M29" si="8">L27+L28</f>
        <v>12578.657550462282</v>
      </c>
      <c r="M29" s="18">
        <f t="shared" si="8"/>
        <v>4575.8575504622822</v>
      </c>
    </row>
    <row r="30" spans="1:27" ht="25.5" x14ac:dyDescent="0.2">
      <c r="G30" s="23"/>
      <c r="H30" s="6"/>
      <c r="K30" s="38" t="s">
        <v>43</v>
      </c>
      <c r="L30" s="18">
        <f>Página2!G24*B46</f>
        <v>307.87791394513573</v>
      </c>
      <c r="M30" s="18">
        <f>Página2!G24*B46</f>
        <v>307.87791394513573</v>
      </c>
    </row>
    <row r="31" spans="1:27" ht="25.5" x14ac:dyDescent="0.2">
      <c r="G31" s="23"/>
      <c r="H31" s="6"/>
      <c r="K31" s="38" t="s">
        <v>44</v>
      </c>
      <c r="L31" s="18">
        <f>Página2!G27*B46</f>
        <v>92.374619210388914</v>
      </c>
      <c r="M31" s="18">
        <f>Página2!G27*B46</f>
        <v>92.374619210388914</v>
      </c>
    </row>
    <row r="32" spans="1:27" ht="38.25" x14ac:dyDescent="0.2">
      <c r="A32" s="29" t="s">
        <v>45</v>
      </c>
      <c r="B32" s="29" t="s">
        <v>46</v>
      </c>
      <c r="C32" s="29" t="s">
        <v>47</v>
      </c>
      <c r="D32" s="41" t="s">
        <v>48</v>
      </c>
      <c r="E32" s="29" t="s">
        <v>49</v>
      </c>
      <c r="F32" s="29" t="s">
        <v>50</v>
      </c>
      <c r="G32" s="11" t="s">
        <v>51</v>
      </c>
      <c r="H32" s="1"/>
      <c r="I32" s="1"/>
      <c r="J32" s="1"/>
      <c r="K32" s="38" t="s">
        <v>52</v>
      </c>
      <c r="L32" s="18">
        <f t="shared" ref="L32:M32" si="9">SUM(L29:L31)</f>
        <v>12978.910083617806</v>
      </c>
      <c r="M32" s="18">
        <f t="shared" si="9"/>
        <v>4976.1100836178066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6" ht="25.5" x14ac:dyDescent="0.2">
      <c r="A33" s="94" t="s">
        <v>31</v>
      </c>
      <c r="B33" s="35" t="s">
        <v>35</v>
      </c>
      <c r="C33" s="35">
        <v>1</v>
      </c>
      <c r="D33" s="35">
        <v>0.5</v>
      </c>
      <c r="E33" s="42">
        <f t="shared" ref="E33:E35" si="10">D33/60</f>
        <v>8.3333333333333332E-3</v>
      </c>
      <c r="F33" s="36">
        <f>L34</f>
        <v>82.405778308684475</v>
      </c>
      <c r="G33" s="18">
        <f t="shared" ref="G33:G35" si="11">(F33*E33)*C33</f>
        <v>0.68671481923903732</v>
      </c>
      <c r="K33" s="38" t="s">
        <v>53</v>
      </c>
      <c r="L33" s="43">
        <f t="shared" ref="L33:M33" si="12">21*7.5</f>
        <v>157.5</v>
      </c>
      <c r="M33" s="43">
        <f t="shared" si="12"/>
        <v>157.5</v>
      </c>
    </row>
    <row r="34" spans="1:26" ht="38.25" x14ac:dyDescent="0.2">
      <c r="A34" s="95"/>
      <c r="B34" s="35" t="s">
        <v>54</v>
      </c>
      <c r="C34" s="35">
        <v>3</v>
      </c>
      <c r="D34" s="35">
        <v>0.5</v>
      </c>
      <c r="E34" s="42">
        <f t="shared" si="10"/>
        <v>8.3333333333333332E-3</v>
      </c>
      <c r="F34" s="36">
        <f>L34</f>
        <v>82.405778308684475</v>
      </c>
      <c r="G34" s="18">
        <f t="shared" si="11"/>
        <v>2.060144457717112</v>
      </c>
      <c r="K34" s="38" t="s">
        <v>55</v>
      </c>
      <c r="L34" s="18">
        <f t="shared" ref="L34:M34" si="13">L32/L33</f>
        <v>82.405778308684475</v>
      </c>
      <c r="M34" s="18">
        <f t="shared" si="13"/>
        <v>31.594349737255914</v>
      </c>
      <c r="N34" s="26"/>
    </row>
    <row r="35" spans="1:26" ht="25.5" x14ac:dyDescent="0.2">
      <c r="A35" s="44" t="s">
        <v>56</v>
      </c>
      <c r="B35" s="45" t="s">
        <v>39</v>
      </c>
      <c r="C35" s="35">
        <v>1</v>
      </c>
      <c r="D35" s="35">
        <v>5</v>
      </c>
      <c r="E35" s="42">
        <f t="shared" si="10"/>
        <v>8.3333333333333329E-2</v>
      </c>
      <c r="F35" s="36">
        <f>M34</f>
        <v>31.594349737255914</v>
      </c>
      <c r="G35" s="18">
        <f t="shared" si="11"/>
        <v>2.6328624781046592</v>
      </c>
      <c r="K35" s="1"/>
    </row>
    <row r="36" spans="1:26" x14ac:dyDescent="0.2">
      <c r="K36" s="1"/>
    </row>
    <row r="37" spans="1:26" x14ac:dyDescent="0.2">
      <c r="G37" s="6"/>
      <c r="H37" s="6"/>
      <c r="K37" s="1"/>
    </row>
    <row r="38" spans="1:26" x14ac:dyDescent="0.2">
      <c r="F38" s="46" t="s">
        <v>8</v>
      </c>
      <c r="G38" s="6">
        <f>SUM(G33:G35)</f>
        <v>5.3797217550608085</v>
      </c>
      <c r="J38" s="1"/>
    </row>
    <row r="39" spans="1:26" x14ac:dyDescent="0.2">
      <c r="F39" s="46" t="s">
        <v>57</v>
      </c>
      <c r="G39" s="26">
        <v>10</v>
      </c>
      <c r="J39" s="1"/>
    </row>
    <row r="40" spans="1:26" ht="25.5" x14ac:dyDescent="0.2">
      <c r="F40" s="47" t="s">
        <v>26</v>
      </c>
      <c r="G40" s="48">
        <f>G38/G39</f>
        <v>0.5379721755060809</v>
      </c>
      <c r="J40" s="1"/>
    </row>
    <row r="41" spans="1:26" x14ac:dyDescent="0.2">
      <c r="F41" s="6"/>
      <c r="G41" s="6"/>
      <c r="J41" s="1"/>
    </row>
    <row r="42" spans="1:26" x14ac:dyDescent="0.2">
      <c r="G42" s="6"/>
      <c r="H42" s="6"/>
      <c r="K42" s="1"/>
    </row>
    <row r="43" spans="1:26" x14ac:dyDescent="0.2">
      <c r="A43" s="86" t="s">
        <v>58</v>
      </c>
      <c r="B43" s="87"/>
      <c r="C43" s="87"/>
      <c r="D43" s="87"/>
      <c r="E43" s="87"/>
      <c r="F43" s="87"/>
      <c r="G43" s="87"/>
      <c r="H43" s="87"/>
      <c r="I43" s="88"/>
      <c r="K43" s="1"/>
      <c r="L43" s="1"/>
      <c r="M43" s="1"/>
    </row>
    <row r="44" spans="1:26" ht="15" x14ac:dyDescent="0.2">
      <c r="A44" s="49"/>
      <c r="B44" s="50"/>
      <c r="C44" s="51"/>
      <c r="D44" s="52"/>
      <c r="E44" s="52"/>
      <c r="F44" s="52"/>
      <c r="G44" s="1"/>
      <c r="H44" s="1"/>
      <c r="I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90" x14ac:dyDescent="0.2">
      <c r="A45" s="53" t="s">
        <v>59</v>
      </c>
      <c r="B45" s="54" t="s">
        <v>60</v>
      </c>
      <c r="C45" s="29" t="s">
        <v>61</v>
      </c>
      <c r="D45" s="52"/>
      <c r="E45" s="52"/>
      <c r="F45" s="52"/>
      <c r="G45" s="1"/>
      <c r="H45" s="1"/>
      <c r="I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x14ac:dyDescent="0.25">
      <c r="A46" s="55">
        <f>Página2!G20</f>
        <v>158306.54399999999</v>
      </c>
      <c r="B46" s="56">
        <f>Página2!D8</f>
        <v>9.4147914000164805E-3</v>
      </c>
      <c r="C46" s="35">
        <v>9000</v>
      </c>
      <c r="D46" s="57"/>
      <c r="E46" s="57"/>
      <c r="F46" s="6"/>
      <c r="I46" s="1"/>
      <c r="K46" s="1"/>
      <c r="N46" s="1"/>
    </row>
    <row r="47" spans="1:26" x14ac:dyDescent="0.2">
      <c r="G47" s="6"/>
      <c r="H47" s="6"/>
      <c r="K47" s="1"/>
    </row>
    <row r="48" spans="1:26" ht="25.5" x14ac:dyDescent="0.2">
      <c r="B48" s="27" t="s">
        <v>26</v>
      </c>
      <c r="C48" s="28">
        <f>(A46*B46)/C46</f>
        <v>0.16560256544639229</v>
      </c>
      <c r="G48" s="6"/>
      <c r="H48" s="6"/>
      <c r="K48" s="1"/>
    </row>
    <row r="49" spans="1:23" x14ac:dyDescent="0.2">
      <c r="G49" s="6"/>
      <c r="H49" s="6"/>
      <c r="K49" s="1"/>
    </row>
    <row r="50" spans="1:23" x14ac:dyDescent="0.2">
      <c r="G50" s="6"/>
      <c r="H50" s="6"/>
      <c r="K50" s="1"/>
    </row>
    <row r="51" spans="1:23" x14ac:dyDescent="0.2">
      <c r="G51" s="6"/>
      <c r="H51" s="6"/>
      <c r="L51" s="1"/>
      <c r="M51" s="1"/>
    </row>
    <row r="52" spans="1:23" x14ac:dyDescent="0.2">
      <c r="A52" s="86" t="s">
        <v>62</v>
      </c>
      <c r="B52" s="87"/>
      <c r="C52" s="87"/>
      <c r="D52" s="87"/>
      <c r="E52" s="87"/>
      <c r="F52" s="87"/>
      <c r="G52" s="87"/>
      <c r="H52" s="87"/>
      <c r="I52" s="88"/>
      <c r="K52" s="1"/>
    </row>
    <row r="53" spans="1:23" ht="15" x14ac:dyDescent="0.2">
      <c r="A53" s="58"/>
      <c r="B53" s="59"/>
      <c r="C53" s="58"/>
      <c r="D53" s="60"/>
      <c r="E53" s="58"/>
      <c r="F53" s="61"/>
      <c r="G53" s="62"/>
      <c r="I53" s="1"/>
      <c r="J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30" x14ac:dyDescent="0.2">
      <c r="A54" s="63" t="s">
        <v>63</v>
      </c>
      <c r="B54" s="64" t="s">
        <v>64</v>
      </c>
      <c r="C54" s="63" t="s">
        <v>65</v>
      </c>
      <c r="D54" s="65" t="s">
        <v>66</v>
      </c>
      <c r="E54" s="63" t="s">
        <v>67</v>
      </c>
      <c r="F54" s="66" t="s">
        <v>68</v>
      </c>
      <c r="G54" s="67" t="s">
        <v>69</v>
      </c>
      <c r="I54" s="1"/>
      <c r="J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30" x14ac:dyDescent="0.25">
      <c r="A55" s="68" t="s">
        <v>70</v>
      </c>
      <c r="B55" s="69">
        <f>H21+G40+C48</f>
        <v>2.4690793629533245</v>
      </c>
      <c r="C55" s="69">
        <f>B55*7%</f>
        <v>0.17283555540673273</v>
      </c>
      <c r="D55" s="69">
        <f>B55*0.05%</f>
        <v>1.2345396814766622E-3</v>
      </c>
      <c r="E55" s="69">
        <f>B55*1.65%</f>
        <v>4.0739809488729857E-2</v>
      </c>
      <c r="F55" s="69">
        <f>B55*27%</f>
        <v>0.66665142799739763</v>
      </c>
      <c r="G55" s="70">
        <f>SUM(B55:F55)</f>
        <v>3.3505406955276609</v>
      </c>
      <c r="H55" s="1"/>
      <c r="J55" s="1"/>
    </row>
    <row r="56" spans="1:23" x14ac:dyDescent="0.2">
      <c r="G56" s="23"/>
      <c r="H56" s="6"/>
      <c r="K56" s="1"/>
    </row>
    <row r="57" spans="1:23" x14ac:dyDescent="0.2">
      <c r="B57" s="89" t="s">
        <v>71</v>
      </c>
      <c r="C57" s="90"/>
      <c r="D57" s="90"/>
      <c r="E57" s="90"/>
      <c r="F57" s="90"/>
      <c r="G57" s="91"/>
      <c r="J57" s="1"/>
    </row>
    <row r="58" spans="1:23" ht="30" x14ac:dyDescent="0.2">
      <c r="B58" s="71" t="s">
        <v>72</v>
      </c>
      <c r="C58" s="71" t="s">
        <v>73</v>
      </c>
      <c r="D58" s="71" t="s">
        <v>58</v>
      </c>
      <c r="E58" s="71" t="s">
        <v>74</v>
      </c>
      <c r="F58" s="71" t="s">
        <v>71</v>
      </c>
      <c r="G58" s="67" t="s">
        <v>69</v>
      </c>
      <c r="J58" s="1"/>
    </row>
    <row r="59" spans="1:23" x14ac:dyDescent="0.2">
      <c r="B59" s="72">
        <v>0.17699999999999999</v>
      </c>
      <c r="C59" s="72">
        <v>0.1</v>
      </c>
      <c r="D59" s="72">
        <v>9.4000000000000004E-3</v>
      </c>
      <c r="E59" s="73">
        <v>0.27</v>
      </c>
      <c r="F59" s="74">
        <f>100/(100-(B59+D59+E59))</f>
        <v>1.0045849256004404</v>
      </c>
      <c r="G59" s="75">
        <f>B55*F59</f>
        <v>2.4803999081340482</v>
      </c>
      <c r="J59" s="1"/>
    </row>
    <row r="60" spans="1:23" x14ac:dyDescent="0.2">
      <c r="G60" s="23"/>
      <c r="H60" s="6"/>
      <c r="K60" s="1"/>
    </row>
    <row r="61" spans="1:23" x14ac:dyDescent="0.2">
      <c r="G61" s="23"/>
      <c r="H61" s="6"/>
      <c r="K61" s="1"/>
    </row>
    <row r="62" spans="1:23" x14ac:dyDescent="0.2">
      <c r="G62" s="23"/>
      <c r="H62" s="6"/>
      <c r="K62" s="1"/>
    </row>
    <row r="63" spans="1:23" x14ac:dyDescent="0.2">
      <c r="G63" s="23"/>
      <c r="H63" s="6"/>
      <c r="K63" s="1"/>
    </row>
    <row r="64" spans="1:23" x14ac:dyDescent="0.2">
      <c r="G64" s="23"/>
      <c r="H64" s="6"/>
      <c r="K64" s="1"/>
    </row>
    <row r="65" spans="7:11" x14ac:dyDescent="0.2">
      <c r="G65" s="23"/>
      <c r="H65" s="6"/>
      <c r="K65" s="1"/>
    </row>
    <row r="66" spans="7:11" x14ac:dyDescent="0.2">
      <c r="G66" s="23"/>
      <c r="H66" s="6"/>
      <c r="K66" s="1"/>
    </row>
    <row r="67" spans="7:11" x14ac:dyDescent="0.2">
      <c r="G67" s="23"/>
      <c r="H67" s="6"/>
      <c r="K67" s="1"/>
    </row>
    <row r="68" spans="7:11" x14ac:dyDescent="0.2">
      <c r="G68" s="23"/>
      <c r="H68" s="6"/>
      <c r="K68" s="1"/>
    </row>
    <row r="69" spans="7:11" x14ac:dyDescent="0.2">
      <c r="G69" s="23"/>
      <c r="H69" s="6"/>
      <c r="K69" s="1"/>
    </row>
    <row r="70" spans="7:11" x14ac:dyDescent="0.2">
      <c r="G70" s="23"/>
      <c r="H70" s="6"/>
      <c r="K70" s="1"/>
    </row>
    <row r="71" spans="7:11" x14ac:dyDescent="0.2">
      <c r="G71" s="23"/>
      <c r="H71" s="6"/>
      <c r="K71" s="1"/>
    </row>
    <row r="72" spans="7:11" x14ac:dyDescent="0.2">
      <c r="G72" s="23"/>
      <c r="H72" s="6"/>
      <c r="K72" s="1"/>
    </row>
    <row r="73" spans="7:11" x14ac:dyDescent="0.2">
      <c r="G73" s="23"/>
      <c r="H73" s="6"/>
      <c r="K73" s="1"/>
    </row>
    <row r="74" spans="7:11" x14ac:dyDescent="0.2">
      <c r="G74" s="23"/>
      <c r="H74" s="6"/>
      <c r="K74" s="1"/>
    </row>
    <row r="75" spans="7:11" x14ac:dyDescent="0.2">
      <c r="G75" s="23"/>
      <c r="H75" s="6"/>
      <c r="K75" s="1"/>
    </row>
    <row r="76" spans="7:11" x14ac:dyDescent="0.2">
      <c r="G76" s="23"/>
      <c r="H76" s="6"/>
      <c r="K76" s="1"/>
    </row>
    <row r="77" spans="7:11" x14ac:dyDescent="0.2">
      <c r="G77" s="23"/>
      <c r="H77" s="6"/>
      <c r="K77" s="1"/>
    </row>
    <row r="78" spans="7:11" x14ac:dyDescent="0.2">
      <c r="G78" s="23"/>
      <c r="H78" s="6"/>
      <c r="K78" s="1"/>
    </row>
    <row r="79" spans="7:11" x14ac:dyDescent="0.2">
      <c r="G79" s="23"/>
      <c r="H79" s="6"/>
      <c r="K79" s="1"/>
    </row>
    <row r="80" spans="7:11" x14ac:dyDescent="0.2">
      <c r="G80" s="23"/>
      <c r="H80" s="6"/>
      <c r="K80" s="1"/>
    </row>
    <row r="81" spans="7:11" x14ac:dyDescent="0.2">
      <c r="G81" s="23"/>
      <c r="H81" s="6"/>
      <c r="K81" s="1"/>
    </row>
    <row r="82" spans="7:11" x14ac:dyDescent="0.2">
      <c r="G82" s="23"/>
      <c r="H82" s="6"/>
      <c r="K82" s="1"/>
    </row>
    <row r="83" spans="7:11" x14ac:dyDescent="0.2">
      <c r="G83" s="23"/>
      <c r="H83" s="6"/>
      <c r="K83" s="1"/>
    </row>
    <row r="84" spans="7:11" x14ac:dyDescent="0.2">
      <c r="G84" s="23"/>
      <c r="H84" s="6"/>
      <c r="K84" s="1"/>
    </row>
    <row r="85" spans="7:11" x14ac:dyDescent="0.2">
      <c r="G85" s="23"/>
      <c r="H85" s="6"/>
      <c r="K85" s="1"/>
    </row>
    <row r="86" spans="7:11" x14ac:dyDescent="0.2">
      <c r="G86" s="23"/>
      <c r="H86" s="6"/>
      <c r="K86" s="1"/>
    </row>
    <row r="87" spans="7:11" x14ac:dyDescent="0.2">
      <c r="G87" s="23"/>
      <c r="H87" s="6"/>
      <c r="K87" s="1"/>
    </row>
    <row r="88" spans="7:11" x14ac:dyDescent="0.2">
      <c r="G88" s="23"/>
      <c r="H88" s="6"/>
      <c r="K88" s="1"/>
    </row>
    <row r="89" spans="7:11" x14ac:dyDescent="0.2">
      <c r="G89" s="23"/>
      <c r="H89" s="6"/>
      <c r="K89" s="1"/>
    </row>
    <row r="90" spans="7:11" x14ac:dyDescent="0.2">
      <c r="G90" s="23"/>
      <c r="H90" s="6"/>
      <c r="K90" s="1"/>
    </row>
    <row r="91" spans="7:11" x14ac:dyDescent="0.2">
      <c r="G91" s="23"/>
      <c r="H91" s="6"/>
      <c r="K91" s="1"/>
    </row>
    <row r="92" spans="7:11" x14ac:dyDescent="0.2">
      <c r="G92" s="23"/>
      <c r="H92" s="6"/>
      <c r="K92" s="1"/>
    </row>
    <row r="93" spans="7:11" x14ac:dyDescent="0.2">
      <c r="G93" s="23"/>
      <c r="H93" s="6"/>
      <c r="K93" s="1"/>
    </row>
    <row r="94" spans="7:11" x14ac:dyDescent="0.2">
      <c r="G94" s="23"/>
      <c r="H94" s="6"/>
      <c r="K94" s="1"/>
    </row>
    <row r="95" spans="7:11" x14ac:dyDescent="0.2">
      <c r="G95" s="23"/>
      <c r="H95" s="6"/>
      <c r="K95" s="1"/>
    </row>
    <row r="96" spans="7:11" x14ac:dyDescent="0.2">
      <c r="G96" s="23"/>
      <c r="H96" s="6"/>
      <c r="K96" s="1"/>
    </row>
    <row r="97" spans="7:11" x14ac:dyDescent="0.2">
      <c r="G97" s="23"/>
      <c r="H97" s="6"/>
      <c r="K97" s="1"/>
    </row>
    <row r="98" spans="7:11" x14ac:dyDescent="0.2">
      <c r="G98" s="23"/>
      <c r="H98" s="6"/>
      <c r="K98" s="1"/>
    </row>
    <row r="99" spans="7:11" x14ac:dyDescent="0.2">
      <c r="G99" s="23"/>
      <c r="H99" s="6"/>
      <c r="K99" s="1"/>
    </row>
    <row r="100" spans="7:11" x14ac:dyDescent="0.2">
      <c r="G100" s="23"/>
      <c r="H100" s="6"/>
      <c r="K100" s="1"/>
    </row>
    <row r="101" spans="7:11" x14ac:dyDescent="0.2">
      <c r="G101" s="23"/>
      <c r="H101" s="6"/>
      <c r="K101" s="1"/>
    </row>
    <row r="102" spans="7:11" x14ac:dyDescent="0.2">
      <c r="G102" s="23"/>
      <c r="H102" s="6"/>
      <c r="K102" s="1"/>
    </row>
    <row r="103" spans="7:11" x14ac:dyDescent="0.2">
      <c r="G103" s="23"/>
      <c r="H103" s="6"/>
      <c r="K103" s="1"/>
    </row>
    <row r="104" spans="7:11" x14ac:dyDescent="0.2">
      <c r="G104" s="23"/>
      <c r="H104" s="6"/>
      <c r="K104" s="1"/>
    </row>
    <row r="105" spans="7:11" x14ac:dyDescent="0.2">
      <c r="G105" s="23"/>
      <c r="H105" s="6"/>
      <c r="K105" s="1"/>
    </row>
    <row r="106" spans="7:11" x14ac:dyDescent="0.2">
      <c r="G106" s="23"/>
      <c r="H106" s="6"/>
      <c r="K106" s="1"/>
    </row>
    <row r="107" spans="7:11" x14ac:dyDescent="0.2">
      <c r="G107" s="23"/>
      <c r="H107" s="6"/>
      <c r="K107" s="1"/>
    </row>
    <row r="108" spans="7:11" x14ac:dyDescent="0.2">
      <c r="G108" s="23"/>
      <c r="H108" s="6"/>
      <c r="K108" s="1"/>
    </row>
    <row r="109" spans="7:11" x14ac:dyDescent="0.2">
      <c r="G109" s="23"/>
      <c r="H109" s="6"/>
      <c r="K109" s="1"/>
    </row>
    <row r="110" spans="7:11" x14ac:dyDescent="0.2">
      <c r="G110" s="23"/>
      <c r="H110" s="6"/>
      <c r="K110" s="1"/>
    </row>
    <row r="111" spans="7:11" x14ac:dyDescent="0.2">
      <c r="G111" s="23"/>
      <c r="H111" s="6"/>
      <c r="K111" s="1"/>
    </row>
    <row r="112" spans="7:11" x14ac:dyDescent="0.2">
      <c r="G112" s="23"/>
      <c r="H112" s="6"/>
      <c r="K112" s="1"/>
    </row>
    <row r="113" spans="7:11" x14ac:dyDescent="0.2">
      <c r="G113" s="23"/>
      <c r="H113" s="6"/>
      <c r="K113" s="1"/>
    </row>
    <row r="114" spans="7:11" x14ac:dyDescent="0.2">
      <c r="G114" s="23"/>
      <c r="H114" s="6"/>
      <c r="K114" s="1"/>
    </row>
    <row r="115" spans="7:11" x14ac:dyDescent="0.2">
      <c r="G115" s="23"/>
      <c r="H115" s="6"/>
      <c r="K115" s="1"/>
    </row>
    <row r="116" spans="7:11" x14ac:dyDescent="0.2">
      <c r="G116" s="23"/>
      <c r="H116" s="6"/>
      <c r="K116" s="1"/>
    </row>
    <row r="117" spans="7:11" x14ac:dyDescent="0.2">
      <c r="G117" s="23"/>
      <c r="H117" s="6"/>
      <c r="K117" s="1"/>
    </row>
    <row r="118" spans="7:11" x14ac:dyDescent="0.2">
      <c r="G118" s="23"/>
      <c r="H118" s="6"/>
      <c r="K118" s="1"/>
    </row>
    <row r="119" spans="7:11" x14ac:dyDescent="0.2">
      <c r="G119" s="23"/>
      <c r="H119" s="6"/>
      <c r="K119" s="1"/>
    </row>
    <row r="120" spans="7:11" x14ac:dyDescent="0.2">
      <c r="G120" s="23"/>
      <c r="H120" s="6"/>
      <c r="K120" s="1"/>
    </row>
    <row r="121" spans="7:11" x14ac:dyDescent="0.2">
      <c r="G121" s="23"/>
      <c r="H121" s="6"/>
      <c r="K121" s="1"/>
    </row>
    <row r="122" spans="7:11" x14ac:dyDescent="0.2">
      <c r="G122" s="23"/>
      <c r="H122" s="6"/>
      <c r="K122" s="1"/>
    </row>
    <row r="123" spans="7:11" x14ac:dyDescent="0.2">
      <c r="G123" s="23"/>
      <c r="H123" s="6"/>
      <c r="K123" s="1"/>
    </row>
    <row r="124" spans="7:11" x14ac:dyDescent="0.2">
      <c r="G124" s="23"/>
      <c r="H124" s="6"/>
      <c r="K124" s="1"/>
    </row>
    <row r="125" spans="7:11" x14ac:dyDescent="0.2">
      <c r="G125" s="23"/>
      <c r="H125" s="6"/>
      <c r="K125" s="1"/>
    </row>
    <row r="126" spans="7:11" x14ac:dyDescent="0.2">
      <c r="G126" s="23"/>
      <c r="H126" s="6"/>
      <c r="K126" s="1"/>
    </row>
    <row r="127" spans="7:11" x14ac:dyDescent="0.2">
      <c r="G127" s="23"/>
      <c r="H127" s="6"/>
      <c r="K127" s="1"/>
    </row>
    <row r="128" spans="7:11" x14ac:dyDescent="0.2">
      <c r="G128" s="23"/>
      <c r="H128" s="6"/>
      <c r="K128" s="1"/>
    </row>
    <row r="129" spans="7:11" x14ac:dyDescent="0.2">
      <c r="G129" s="23"/>
      <c r="H129" s="6"/>
      <c r="K129" s="1"/>
    </row>
    <row r="130" spans="7:11" x14ac:dyDescent="0.2">
      <c r="G130" s="23"/>
      <c r="H130" s="6"/>
      <c r="K130" s="1"/>
    </row>
    <row r="131" spans="7:11" x14ac:dyDescent="0.2">
      <c r="G131" s="23"/>
      <c r="H131" s="6"/>
      <c r="K131" s="1"/>
    </row>
    <row r="132" spans="7:11" x14ac:dyDescent="0.2">
      <c r="G132" s="23"/>
      <c r="H132" s="6"/>
      <c r="K132" s="1"/>
    </row>
    <row r="133" spans="7:11" x14ac:dyDescent="0.2">
      <c r="G133" s="23"/>
      <c r="H133" s="6"/>
      <c r="K133" s="1"/>
    </row>
    <row r="134" spans="7:11" x14ac:dyDescent="0.2">
      <c r="G134" s="23"/>
      <c r="H134" s="6"/>
      <c r="K134" s="1"/>
    </row>
    <row r="135" spans="7:11" x14ac:dyDescent="0.2">
      <c r="G135" s="23"/>
      <c r="H135" s="6"/>
      <c r="K135" s="1"/>
    </row>
    <row r="136" spans="7:11" x14ac:dyDescent="0.2">
      <c r="G136" s="23"/>
      <c r="H136" s="6"/>
      <c r="K136" s="1"/>
    </row>
    <row r="137" spans="7:11" x14ac:dyDescent="0.2">
      <c r="G137" s="23"/>
      <c r="H137" s="6"/>
      <c r="K137" s="1"/>
    </row>
    <row r="138" spans="7:11" x14ac:dyDescent="0.2">
      <c r="G138" s="23"/>
      <c r="H138" s="6"/>
      <c r="K138" s="1"/>
    </row>
    <row r="139" spans="7:11" x14ac:dyDescent="0.2">
      <c r="G139" s="23"/>
      <c r="H139" s="6"/>
      <c r="K139" s="1"/>
    </row>
    <row r="140" spans="7:11" x14ac:dyDescent="0.2">
      <c r="G140" s="23"/>
      <c r="H140" s="6"/>
      <c r="K140" s="1"/>
    </row>
    <row r="141" spans="7:11" x14ac:dyDescent="0.2">
      <c r="G141" s="23"/>
      <c r="H141" s="6"/>
      <c r="K141" s="1"/>
    </row>
    <row r="142" spans="7:11" x14ac:dyDescent="0.2">
      <c r="G142" s="23"/>
      <c r="H142" s="6"/>
      <c r="K142" s="1"/>
    </row>
    <row r="143" spans="7:11" x14ac:dyDescent="0.2">
      <c r="G143" s="23"/>
      <c r="H143" s="6"/>
      <c r="K143" s="1"/>
    </row>
    <row r="144" spans="7:11" x14ac:dyDescent="0.2">
      <c r="G144" s="23"/>
      <c r="H144" s="6"/>
      <c r="K144" s="1"/>
    </row>
    <row r="145" spans="7:11" x14ac:dyDescent="0.2">
      <c r="G145" s="23"/>
      <c r="H145" s="6"/>
      <c r="K145" s="1"/>
    </row>
    <row r="146" spans="7:11" x14ac:dyDescent="0.2">
      <c r="G146" s="23"/>
      <c r="H146" s="6"/>
      <c r="K146" s="1"/>
    </row>
    <row r="147" spans="7:11" x14ac:dyDescent="0.2">
      <c r="G147" s="23"/>
      <c r="H147" s="6"/>
      <c r="K147" s="1"/>
    </row>
    <row r="148" spans="7:11" x14ac:dyDescent="0.2">
      <c r="G148" s="23"/>
      <c r="H148" s="6"/>
      <c r="K148" s="1"/>
    </row>
    <row r="149" spans="7:11" x14ac:dyDescent="0.2">
      <c r="G149" s="23"/>
      <c r="H149" s="6"/>
      <c r="K149" s="1"/>
    </row>
    <row r="150" spans="7:11" x14ac:dyDescent="0.2">
      <c r="G150" s="23"/>
      <c r="H150" s="6"/>
      <c r="K150" s="1"/>
    </row>
    <row r="151" spans="7:11" x14ac:dyDescent="0.2">
      <c r="G151" s="23"/>
      <c r="H151" s="6"/>
      <c r="K151" s="1"/>
    </row>
    <row r="152" spans="7:11" x14ac:dyDescent="0.2">
      <c r="G152" s="23"/>
      <c r="H152" s="6"/>
      <c r="K152" s="1"/>
    </row>
    <row r="153" spans="7:11" x14ac:dyDescent="0.2">
      <c r="G153" s="23"/>
      <c r="H153" s="6"/>
      <c r="K153" s="1"/>
    </row>
    <row r="154" spans="7:11" x14ac:dyDescent="0.2">
      <c r="G154" s="23"/>
      <c r="H154" s="6"/>
      <c r="K154" s="1"/>
    </row>
    <row r="155" spans="7:11" x14ac:dyDescent="0.2">
      <c r="G155" s="23"/>
      <c r="H155" s="6"/>
      <c r="K155" s="1"/>
    </row>
    <row r="156" spans="7:11" x14ac:dyDescent="0.2">
      <c r="G156" s="23"/>
      <c r="H156" s="6"/>
      <c r="K156" s="1"/>
    </row>
    <row r="157" spans="7:11" x14ac:dyDescent="0.2">
      <c r="G157" s="23"/>
      <c r="H157" s="6"/>
      <c r="K157" s="1"/>
    </row>
    <row r="158" spans="7:11" x14ac:dyDescent="0.2">
      <c r="G158" s="23"/>
      <c r="H158" s="6"/>
      <c r="K158" s="1"/>
    </row>
    <row r="159" spans="7:11" x14ac:dyDescent="0.2">
      <c r="G159" s="23"/>
      <c r="H159" s="6"/>
      <c r="K159" s="1"/>
    </row>
    <row r="160" spans="7:11" x14ac:dyDescent="0.2">
      <c r="G160" s="23"/>
      <c r="H160" s="6"/>
      <c r="K160" s="1"/>
    </row>
    <row r="161" spans="7:11" x14ac:dyDescent="0.2">
      <c r="G161" s="23"/>
      <c r="H161" s="6"/>
      <c r="K161" s="1"/>
    </row>
    <row r="162" spans="7:11" x14ac:dyDescent="0.2">
      <c r="G162" s="23"/>
      <c r="H162" s="6"/>
      <c r="K162" s="1"/>
    </row>
    <row r="163" spans="7:11" x14ac:dyDescent="0.2">
      <c r="G163" s="23"/>
      <c r="H163" s="6"/>
      <c r="K163" s="1"/>
    </row>
    <row r="164" spans="7:11" x14ac:dyDescent="0.2">
      <c r="G164" s="23"/>
      <c r="H164" s="6"/>
      <c r="K164" s="1"/>
    </row>
    <row r="165" spans="7:11" x14ac:dyDescent="0.2">
      <c r="G165" s="23"/>
      <c r="H165" s="6"/>
      <c r="K165" s="1"/>
    </row>
    <row r="166" spans="7:11" x14ac:dyDescent="0.2">
      <c r="G166" s="23"/>
      <c r="H166" s="6"/>
      <c r="K166" s="1"/>
    </row>
    <row r="167" spans="7:11" x14ac:dyDescent="0.2">
      <c r="G167" s="23"/>
      <c r="H167" s="6"/>
      <c r="K167" s="1"/>
    </row>
    <row r="168" spans="7:11" x14ac:dyDescent="0.2">
      <c r="G168" s="23"/>
      <c r="H168" s="6"/>
      <c r="K168" s="1"/>
    </row>
    <row r="169" spans="7:11" x14ac:dyDescent="0.2">
      <c r="G169" s="23"/>
      <c r="H169" s="6"/>
      <c r="K169" s="1"/>
    </row>
    <row r="170" spans="7:11" x14ac:dyDescent="0.2">
      <c r="G170" s="23"/>
      <c r="H170" s="6"/>
      <c r="K170" s="1"/>
    </row>
    <row r="171" spans="7:11" x14ac:dyDescent="0.2">
      <c r="G171" s="23"/>
      <c r="H171" s="6"/>
      <c r="K171" s="1"/>
    </row>
    <row r="172" spans="7:11" x14ac:dyDescent="0.2">
      <c r="G172" s="23"/>
      <c r="H172" s="6"/>
      <c r="K172" s="1"/>
    </row>
    <row r="173" spans="7:11" x14ac:dyDescent="0.2">
      <c r="G173" s="23"/>
      <c r="H173" s="6"/>
      <c r="K173" s="1"/>
    </row>
    <row r="174" spans="7:11" x14ac:dyDescent="0.2">
      <c r="G174" s="23"/>
      <c r="H174" s="6"/>
      <c r="K174" s="1"/>
    </row>
    <row r="175" spans="7:11" x14ac:dyDescent="0.2">
      <c r="G175" s="23"/>
      <c r="H175" s="6"/>
      <c r="K175" s="1"/>
    </row>
    <row r="176" spans="7:11" x14ac:dyDescent="0.2">
      <c r="G176" s="23"/>
      <c r="H176" s="6"/>
      <c r="K176" s="1"/>
    </row>
    <row r="177" spans="7:11" x14ac:dyDescent="0.2">
      <c r="G177" s="23"/>
      <c r="H177" s="6"/>
      <c r="K177" s="1"/>
    </row>
    <row r="178" spans="7:11" x14ac:dyDescent="0.2">
      <c r="G178" s="23"/>
      <c r="H178" s="6"/>
      <c r="K178" s="1"/>
    </row>
    <row r="179" spans="7:11" x14ac:dyDescent="0.2">
      <c r="G179" s="23"/>
      <c r="H179" s="6"/>
      <c r="K179" s="1"/>
    </row>
    <row r="180" spans="7:11" x14ac:dyDescent="0.2">
      <c r="G180" s="23"/>
      <c r="H180" s="6"/>
      <c r="K180" s="1"/>
    </row>
    <row r="181" spans="7:11" x14ac:dyDescent="0.2">
      <c r="G181" s="23"/>
      <c r="H181" s="6"/>
      <c r="K181" s="1"/>
    </row>
    <row r="182" spans="7:11" x14ac:dyDescent="0.2">
      <c r="G182" s="23"/>
      <c r="H182" s="6"/>
      <c r="K182" s="1"/>
    </row>
    <row r="183" spans="7:11" x14ac:dyDescent="0.2">
      <c r="G183" s="23"/>
      <c r="H183" s="6"/>
      <c r="K183" s="1"/>
    </row>
    <row r="184" spans="7:11" x14ac:dyDescent="0.2">
      <c r="G184" s="23"/>
      <c r="H184" s="6"/>
      <c r="K184" s="1"/>
    </row>
    <row r="185" spans="7:11" x14ac:dyDescent="0.2">
      <c r="G185" s="23"/>
      <c r="H185" s="6"/>
      <c r="K185" s="1"/>
    </row>
    <row r="186" spans="7:11" x14ac:dyDescent="0.2">
      <c r="G186" s="23"/>
      <c r="H186" s="6"/>
      <c r="K186" s="1"/>
    </row>
    <row r="187" spans="7:11" x14ac:dyDescent="0.2">
      <c r="G187" s="23"/>
      <c r="H187" s="6"/>
      <c r="K187" s="1"/>
    </row>
    <row r="188" spans="7:11" x14ac:dyDescent="0.2">
      <c r="G188" s="23"/>
      <c r="H188" s="6"/>
      <c r="K188" s="1"/>
    </row>
    <row r="189" spans="7:11" x14ac:dyDescent="0.2">
      <c r="G189" s="23"/>
      <c r="H189" s="6"/>
      <c r="K189" s="1"/>
    </row>
    <row r="190" spans="7:11" x14ac:dyDescent="0.2">
      <c r="G190" s="23"/>
      <c r="H190" s="6"/>
      <c r="K190" s="1"/>
    </row>
    <row r="191" spans="7:11" x14ac:dyDescent="0.2">
      <c r="G191" s="23"/>
      <c r="H191" s="6"/>
      <c r="K191" s="1"/>
    </row>
    <row r="192" spans="7:11" x14ac:dyDescent="0.2">
      <c r="G192" s="23"/>
      <c r="H192" s="6"/>
      <c r="K192" s="1"/>
    </row>
    <row r="193" spans="7:11" x14ac:dyDescent="0.2">
      <c r="G193" s="23"/>
      <c r="H193" s="6"/>
      <c r="K193" s="1"/>
    </row>
    <row r="194" spans="7:11" x14ac:dyDescent="0.2">
      <c r="G194" s="23"/>
      <c r="H194" s="6"/>
      <c r="K194" s="1"/>
    </row>
    <row r="195" spans="7:11" x14ac:dyDescent="0.2">
      <c r="G195" s="23"/>
      <c r="H195" s="6"/>
      <c r="K195" s="1"/>
    </row>
    <row r="196" spans="7:11" x14ac:dyDescent="0.2">
      <c r="G196" s="23"/>
      <c r="H196" s="6"/>
      <c r="K196" s="1"/>
    </row>
    <row r="197" spans="7:11" x14ac:dyDescent="0.2">
      <c r="G197" s="23"/>
      <c r="H197" s="6"/>
      <c r="K197" s="1"/>
    </row>
    <row r="198" spans="7:11" x14ac:dyDescent="0.2">
      <c r="G198" s="23"/>
      <c r="H198" s="6"/>
      <c r="K198" s="1"/>
    </row>
    <row r="199" spans="7:11" x14ac:dyDescent="0.2">
      <c r="G199" s="23"/>
      <c r="H199" s="6"/>
      <c r="K199" s="1"/>
    </row>
    <row r="200" spans="7:11" x14ac:dyDescent="0.2">
      <c r="G200" s="23"/>
      <c r="H200" s="6"/>
      <c r="K200" s="1"/>
    </row>
    <row r="201" spans="7:11" x14ac:dyDescent="0.2">
      <c r="G201" s="23"/>
      <c r="H201" s="6"/>
      <c r="K201" s="1"/>
    </row>
    <row r="202" spans="7:11" x14ac:dyDescent="0.2">
      <c r="G202" s="23"/>
      <c r="H202" s="6"/>
      <c r="K202" s="1"/>
    </row>
    <row r="203" spans="7:11" x14ac:dyDescent="0.2">
      <c r="G203" s="23"/>
      <c r="H203" s="6"/>
      <c r="K203" s="1"/>
    </row>
    <row r="204" spans="7:11" x14ac:dyDescent="0.2">
      <c r="G204" s="23"/>
      <c r="H204" s="6"/>
      <c r="K204" s="1"/>
    </row>
    <row r="205" spans="7:11" x14ac:dyDescent="0.2">
      <c r="G205" s="23"/>
      <c r="H205" s="6"/>
      <c r="K205" s="1"/>
    </row>
    <row r="206" spans="7:11" x14ac:dyDescent="0.2">
      <c r="G206" s="23"/>
      <c r="H206" s="6"/>
      <c r="K206" s="1"/>
    </row>
    <row r="207" spans="7:11" x14ac:dyDescent="0.2">
      <c r="G207" s="23"/>
      <c r="H207" s="6"/>
      <c r="K207" s="1"/>
    </row>
    <row r="208" spans="7:11" x14ac:dyDescent="0.2">
      <c r="G208" s="23"/>
      <c r="H208" s="6"/>
      <c r="K208" s="1"/>
    </row>
    <row r="209" spans="7:11" x14ac:dyDescent="0.2">
      <c r="G209" s="23"/>
      <c r="H209" s="6"/>
      <c r="K209" s="1"/>
    </row>
    <row r="210" spans="7:11" x14ac:dyDescent="0.2">
      <c r="G210" s="23"/>
      <c r="H210" s="6"/>
      <c r="K210" s="1"/>
    </row>
    <row r="211" spans="7:11" x14ac:dyDescent="0.2">
      <c r="G211" s="23"/>
      <c r="H211" s="6"/>
      <c r="K211" s="1"/>
    </row>
    <row r="212" spans="7:11" x14ac:dyDescent="0.2">
      <c r="G212" s="23"/>
      <c r="H212" s="6"/>
      <c r="K212" s="1"/>
    </row>
    <row r="213" spans="7:11" x14ac:dyDescent="0.2">
      <c r="G213" s="23"/>
      <c r="H213" s="6"/>
      <c r="K213" s="1"/>
    </row>
    <row r="214" spans="7:11" x14ac:dyDescent="0.2">
      <c r="G214" s="23"/>
      <c r="H214" s="6"/>
      <c r="K214" s="1"/>
    </row>
    <row r="215" spans="7:11" x14ac:dyDescent="0.2">
      <c r="G215" s="23"/>
      <c r="H215" s="6"/>
      <c r="K215" s="1"/>
    </row>
    <row r="216" spans="7:11" x14ac:dyDescent="0.2">
      <c r="G216" s="23"/>
      <c r="H216" s="6"/>
      <c r="K216" s="1"/>
    </row>
    <row r="217" spans="7:11" x14ac:dyDescent="0.2">
      <c r="G217" s="23"/>
      <c r="H217" s="6"/>
      <c r="K217" s="1"/>
    </row>
    <row r="218" spans="7:11" x14ac:dyDescent="0.2">
      <c r="G218" s="23"/>
      <c r="H218" s="6"/>
      <c r="K218" s="1"/>
    </row>
    <row r="219" spans="7:11" x14ac:dyDescent="0.2">
      <c r="G219" s="23"/>
      <c r="H219" s="6"/>
      <c r="K219" s="1"/>
    </row>
    <row r="220" spans="7:11" x14ac:dyDescent="0.2">
      <c r="G220" s="23"/>
      <c r="H220" s="6"/>
      <c r="K220" s="1"/>
    </row>
    <row r="221" spans="7:11" x14ac:dyDescent="0.2">
      <c r="G221" s="23"/>
      <c r="H221" s="6"/>
      <c r="K221" s="1"/>
    </row>
    <row r="222" spans="7:11" x14ac:dyDescent="0.2">
      <c r="G222" s="23"/>
      <c r="H222" s="6"/>
      <c r="K222" s="1"/>
    </row>
    <row r="223" spans="7:11" x14ac:dyDescent="0.2">
      <c r="G223" s="23"/>
      <c r="H223" s="6"/>
      <c r="K223" s="1"/>
    </row>
    <row r="224" spans="7:11" x14ac:dyDescent="0.2">
      <c r="G224" s="23"/>
      <c r="H224" s="6"/>
      <c r="K224" s="1"/>
    </row>
    <row r="225" spans="7:11" x14ac:dyDescent="0.2">
      <c r="G225" s="23"/>
      <c r="H225" s="6"/>
      <c r="K225" s="1"/>
    </row>
    <row r="226" spans="7:11" x14ac:dyDescent="0.2">
      <c r="G226" s="23"/>
      <c r="H226" s="6"/>
      <c r="K226" s="1"/>
    </row>
    <row r="227" spans="7:11" x14ac:dyDescent="0.2">
      <c r="G227" s="23"/>
      <c r="H227" s="6"/>
      <c r="K227" s="1"/>
    </row>
    <row r="228" spans="7:11" x14ac:dyDescent="0.2">
      <c r="G228" s="23"/>
      <c r="H228" s="6"/>
      <c r="K228" s="1"/>
    </row>
    <row r="229" spans="7:11" x14ac:dyDescent="0.2">
      <c r="G229" s="23"/>
      <c r="H229" s="6"/>
      <c r="K229" s="1"/>
    </row>
    <row r="230" spans="7:11" x14ac:dyDescent="0.2">
      <c r="G230" s="23"/>
      <c r="H230" s="6"/>
      <c r="K230" s="1"/>
    </row>
    <row r="231" spans="7:11" x14ac:dyDescent="0.2">
      <c r="G231" s="23"/>
      <c r="H231" s="6"/>
      <c r="K231" s="1"/>
    </row>
    <row r="232" spans="7:11" x14ac:dyDescent="0.2">
      <c r="G232" s="23"/>
      <c r="H232" s="6"/>
      <c r="K232" s="1"/>
    </row>
    <row r="233" spans="7:11" x14ac:dyDescent="0.2">
      <c r="G233" s="23"/>
      <c r="H233" s="6"/>
      <c r="K233" s="1"/>
    </row>
    <row r="234" spans="7:11" x14ac:dyDescent="0.2">
      <c r="G234" s="23"/>
      <c r="H234" s="6"/>
      <c r="K234" s="1"/>
    </row>
    <row r="235" spans="7:11" x14ac:dyDescent="0.2">
      <c r="G235" s="23"/>
      <c r="H235" s="6"/>
      <c r="K235" s="1"/>
    </row>
    <row r="236" spans="7:11" x14ac:dyDescent="0.2">
      <c r="G236" s="23"/>
      <c r="H236" s="6"/>
      <c r="K236" s="1"/>
    </row>
    <row r="237" spans="7:11" x14ac:dyDescent="0.2">
      <c r="G237" s="23"/>
      <c r="H237" s="6"/>
      <c r="K237" s="1"/>
    </row>
    <row r="238" spans="7:11" x14ac:dyDescent="0.2">
      <c r="G238" s="23"/>
      <c r="H238" s="6"/>
      <c r="K238" s="1"/>
    </row>
    <row r="239" spans="7:11" x14ac:dyDescent="0.2">
      <c r="G239" s="23"/>
      <c r="H239" s="6"/>
      <c r="K239" s="1"/>
    </row>
    <row r="240" spans="7:11" x14ac:dyDescent="0.2">
      <c r="G240" s="23"/>
      <c r="H240" s="6"/>
      <c r="K240" s="1"/>
    </row>
    <row r="241" spans="7:11" x14ac:dyDescent="0.2">
      <c r="G241" s="23"/>
      <c r="H241" s="6"/>
      <c r="K241" s="1"/>
    </row>
    <row r="242" spans="7:11" x14ac:dyDescent="0.2">
      <c r="G242" s="23"/>
      <c r="H242" s="6"/>
      <c r="K242" s="1"/>
    </row>
    <row r="243" spans="7:11" x14ac:dyDescent="0.2">
      <c r="G243" s="23"/>
      <c r="H243" s="6"/>
      <c r="K243" s="1"/>
    </row>
    <row r="244" spans="7:11" x14ac:dyDescent="0.2">
      <c r="G244" s="23"/>
      <c r="H244" s="6"/>
      <c r="K244" s="1"/>
    </row>
    <row r="245" spans="7:11" x14ac:dyDescent="0.2">
      <c r="G245" s="23"/>
      <c r="H245" s="6"/>
      <c r="K245" s="1"/>
    </row>
    <row r="246" spans="7:11" x14ac:dyDescent="0.2">
      <c r="G246" s="23"/>
      <c r="H246" s="6"/>
      <c r="K246" s="1"/>
    </row>
    <row r="247" spans="7:11" x14ac:dyDescent="0.2">
      <c r="G247" s="23"/>
      <c r="H247" s="6"/>
      <c r="K247" s="1"/>
    </row>
    <row r="248" spans="7:11" x14ac:dyDescent="0.2">
      <c r="G248" s="23"/>
      <c r="H248" s="6"/>
      <c r="K248" s="1"/>
    </row>
    <row r="249" spans="7:11" x14ac:dyDescent="0.2">
      <c r="G249" s="23"/>
      <c r="H249" s="6"/>
      <c r="K249" s="1"/>
    </row>
    <row r="250" spans="7:11" x14ac:dyDescent="0.2">
      <c r="G250" s="23"/>
      <c r="H250" s="6"/>
      <c r="K250" s="1"/>
    </row>
    <row r="251" spans="7:11" x14ac:dyDescent="0.2">
      <c r="G251" s="23"/>
      <c r="H251" s="6"/>
      <c r="K251" s="1"/>
    </row>
    <row r="252" spans="7:11" x14ac:dyDescent="0.2">
      <c r="G252" s="23"/>
      <c r="H252" s="6"/>
      <c r="K252" s="1"/>
    </row>
    <row r="253" spans="7:11" x14ac:dyDescent="0.2">
      <c r="G253" s="23"/>
      <c r="H253" s="6"/>
      <c r="K253" s="1"/>
    </row>
    <row r="254" spans="7:11" x14ac:dyDescent="0.2">
      <c r="G254" s="23"/>
      <c r="H254" s="6"/>
      <c r="K254" s="1"/>
    </row>
    <row r="255" spans="7:11" x14ac:dyDescent="0.2">
      <c r="G255" s="23"/>
      <c r="H255" s="6"/>
      <c r="K255" s="1"/>
    </row>
    <row r="256" spans="7:11" x14ac:dyDescent="0.2">
      <c r="G256" s="23"/>
      <c r="H256" s="6"/>
      <c r="K256" s="1"/>
    </row>
    <row r="257" spans="7:11" x14ac:dyDescent="0.2">
      <c r="G257" s="23"/>
      <c r="H257" s="6"/>
      <c r="K257" s="1"/>
    </row>
    <row r="258" spans="7:11" x14ac:dyDescent="0.2">
      <c r="G258" s="23"/>
      <c r="H258" s="6"/>
      <c r="K258" s="1"/>
    </row>
    <row r="259" spans="7:11" x14ac:dyDescent="0.2">
      <c r="G259" s="23"/>
      <c r="H259" s="6"/>
      <c r="K259" s="1"/>
    </row>
    <row r="260" spans="7:11" x14ac:dyDescent="0.2">
      <c r="G260" s="23"/>
      <c r="H260" s="6"/>
      <c r="K260" s="1"/>
    </row>
    <row r="261" spans="7:11" x14ac:dyDescent="0.2">
      <c r="G261" s="23"/>
      <c r="H261" s="6"/>
      <c r="K261" s="1"/>
    </row>
    <row r="262" spans="7:11" x14ac:dyDescent="0.2">
      <c r="G262" s="23"/>
      <c r="H262" s="6"/>
      <c r="K262" s="1"/>
    </row>
    <row r="263" spans="7:11" x14ac:dyDescent="0.2">
      <c r="G263" s="23"/>
      <c r="H263" s="6"/>
      <c r="K263" s="1"/>
    </row>
    <row r="264" spans="7:11" x14ac:dyDescent="0.2">
      <c r="G264" s="23"/>
      <c r="H264" s="6"/>
      <c r="K264" s="1"/>
    </row>
    <row r="265" spans="7:11" x14ac:dyDescent="0.2">
      <c r="G265" s="23"/>
      <c r="H265" s="6"/>
      <c r="K265" s="1"/>
    </row>
    <row r="266" spans="7:11" x14ac:dyDescent="0.2">
      <c r="G266" s="23"/>
      <c r="H266" s="6"/>
      <c r="K266" s="1"/>
    </row>
    <row r="267" spans="7:11" x14ac:dyDescent="0.2">
      <c r="G267" s="23"/>
      <c r="H267" s="6"/>
      <c r="K267" s="1"/>
    </row>
    <row r="268" spans="7:11" x14ac:dyDescent="0.2">
      <c r="G268" s="23"/>
      <c r="H268" s="6"/>
      <c r="K268" s="1"/>
    </row>
    <row r="269" spans="7:11" x14ac:dyDescent="0.2">
      <c r="G269" s="23"/>
      <c r="H269" s="6"/>
      <c r="K269" s="1"/>
    </row>
    <row r="270" spans="7:11" x14ac:dyDescent="0.2">
      <c r="G270" s="23"/>
      <c r="H270" s="6"/>
      <c r="K270" s="1"/>
    </row>
    <row r="271" spans="7:11" x14ac:dyDescent="0.2">
      <c r="G271" s="23"/>
      <c r="H271" s="6"/>
      <c r="K271" s="1"/>
    </row>
    <row r="272" spans="7:11" x14ac:dyDescent="0.2">
      <c r="G272" s="23"/>
      <c r="H272" s="6"/>
      <c r="K272" s="1"/>
    </row>
    <row r="273" spans="7:11" x14ac:dyDescent="0.2">
      <c r="G273" s="23"/>
      <c r="H273" s="6"/>
      <c r="K273" s="1"/>
    </row>
    <row r="274" spans="7:11" x14ac:dyDescent="0.2">
      <c r="G274" s="23"/>
      <c r="H274" s="6"/>
      <c r="K274" s="1"/>
    </row>
    <row r="275" spans="7:11" x14ac:dyDescent="0.2">
      <c r="G275" s="23"/>
      <c r="H275" s="6"/>
      <c r="K275" s="1"/>
    </row>
    <row r="276" spans="7:11" x14ac:dyDescent="0.2">
      <c r="G276" s="23"/>
      <c r="H276" s="6"/>
      <c r="K276" s="1"/>
    </row>
    <row r="277" spans="7:11" x14ac:dyDescent="0.2">
      <c r="G277" s="23"/>
      <c r="H277" s="6"/>
      <c r="K277" s="1"/>
    </row>
    <row r="278" spans="7:11" x14ac:dyDescent="0.2">
      <c r="G278" s="23"/>
      <c r="H278" s="6"/>
      <c r="K278" s="1"/>
    </row>
    <row r="279" spans="7:11" x14ac:dyDescent="0.2">
      <c r="G279" s="23"/>
      <c r="H279" s="6"/>
      <c r="K279" s="1"/>
    </row>
    <row r="280" spans="7:11" x14ac:dyDescent="0.2">
      <c r="G280" s="23"/>
      <c r="H280" s="6"/>
      <c r="K280" s="1"/>
    </row>
    <row r="281" spans="7:11" x14ac:dyDescent="0.2">
      <c r="G281" s="23"/>
      <c r="H281" s="6"/>
      <c r="K281" s="1"/>
    </row>
    <row r="282" spans="7:11" x14ac:dyDescent="0.2">
      <c r="G282" s="23"/>
      <c r="H282" s="6"/>
      <c r="K282" s="1"/>
    </row>
    <row r="283" spans="7:11" x14ac:dyDescent="0.2">
      <c r="G283" s="23"/>
      <c r="H283" s="6"/>
      <c r="K283" s="1"/>
    </row>
    <row r="284" spans="7:11" x14ac:dyDescent="0.2">
      <c r="G284" s="23"/>
      <c r="H284" s="6"/>
      <c r="K284" s="1"/>
    </row>
    <row r="285" spans="7:11" x14ac:dyDescent="0.2">
      <c r="G285" s="23"/>
      <c r="H285" s="6"/>
      <c r="K285" s="1"/>
    </row>
    <row r="286" spans="7:11" x14ac:dyDescent="0.2">
      <c r="G286" s="23"/>
      <c r="H286" s="6"/>
      <c r="K286" s="1"/>
    </row>
    <row r="287" spans="7:11" x14ac:dyDescent="0.2">
      <c r="G287" s="23"/>
      <c r="H287" s="6"/>
      <c r="K287" s="1"/>
    </row>
    <row r="288" spans="7:11" x14ac:dyDescent="0.2">
      <c r="G288" s="23"/>
      <c r="H288" s="6"/>
      <c r="K288" s="1"/>
    </row>
    <row r="289" spans="7:11" x14ac:dyDescent="0.2">
      <c r="G289" s="23"/>
      <c r="H289" s="6"/>
      <c r="K289" s="1"/>
    </row>
    <row r="290" spans="7:11" x14ac:dyDescent="0.2">
      <c r="G290" s="23"/>
      <c r="H290" s="6"/>
      <c r="K290" s="1"/>
    </row>
    <row r="291" spans="7:11" x14ac:dyDescent="0.2">
      <c r="G291" s="23"/>
      <c r="H291" s="6"/>
      <c r="K291" s="1"/>
    </row>
    <row r="292" spans="7:11" x14ac:dyDescent="0.2">
      <c r="G292" s="23"/>
      <c r="H292" s="6"/>
      <c r="K292" s="1"/>
    </row>
    <row r="293" spans="7:11" x14ac:dyDescent="0.2">
      <c r="G293" s="23"/>
      <c r="H293" s="6"/>
      <c r="K293" s="1"/>
    </row>
    <row r="294" spans="7:11" x14ac:dyDescent="0.2">
      <c r="G294" s="23"/>
      <c r="H294" s="6"/>
      <c r="K294" s="1"/>
    </row>
    <row r="295" spans="7:11" x14ac:dyDescent="0.2">
      <c r="G295" s="23"/>
      <c r="H295" s="6"/>
      <c r="K295" s="1"/>
    </row>
    <row r="296" spans="7:11" x14ac:dyDescent="0.2">
      <c r="G296" s="23"/>
      <c r="H296" s="6"/>
      <c r="K296" s="1"/>
    </row>
    <row r="297" spans="7:11" x14ac:dyDescent="0.2">
      <c r="G297" s="23"/>
      <c r="H297" s="6"/>
      <c r="K297" s="1"/>
    </row>
    <row r="298" spans="7:11" x14ac:dyDescent="0.2">
      <c r="G298" s="23"/>
      <c r="H298" s="6"/>
      <c r="K298" s="1"/>
    </row>
    <row r="299" spans="7:11" x14ac:dyDescent="0.2">
      <c r="G299" s="23"/>
      <c r="H299" s="6"/>
      <c r="K299" s="1"/>
    </row>
    <row r="300" spans="7:11" x14ac:dyDescent="0.2">
      <c r="G300" s="23"/>
      <c r="H300" s="6"/>
      <c r="K300" s="1"/>
    </row>
    <row r="301" spans="7:11" x14ac:dyDescent="0.2">
      <c r="G301" s="23"/>
      <c r="H301" s="6"/>
      <c r="K301" s="1"/>
    </row>
    <row r="302" spans="7:11" x14ac:dyDescent="0.2">
      <c r="G302" s="23"/>
      <c r="H302" s="6"/>
      <c r="K302" s="1"/>
    </row>
    <row r="303" spans="7:11" x14ac:dyDescent="0.2">
      <c r="G303" s="23"/>
      <c r="H303" s="6"/>
      <c r="K303" s="1"/>
    </row>
    <row r="304" spans="7:11" x14ac:dyDescent="0.2">
      <c r="G304" s="23"/>
      <c r="H304" s="6"/>
      <c r="K304" s="1"/>
    </row>
    <row r="305" spans="7:11" x14ac:dyDescent="0.2">
      <c r="G305" s="23"/>
      <c r="H305" s="6"/>
      <c r="K305" s="1"/>
    </row>
    <row r="306" spans="7:11" x14ac:dyDescent="0.2">
      <c r="G306" s="23"/>
      <c r="H306" s="6"/>
      <c r="K306" s="1"/>
    </row>
    <row r="307" spans="7:11" x14ac:dyDescent="0.2">
      <c r="G307" s="23"/>
      <c r="H307" s="6"/>
      <c r="K307" s="1"/>
    </row>
    <row r="308" spans="7:11" x14ac:dyDescent="0.2">
      <c r="G308" s="23"/>
      <c r="H308" s="6"/>
      <c r="K308" s="1"/>
    </row>
    <row r="309" spans="7:11" x14ac:dyDescent="0.2">
      <c r="G309" s="23"/>
      <c r="H309" s="6"/>
      <c r="K309" s="1"/>
    </row>
    <row r="310" spans="7:11" x14ac:dyDescent="0.2">
      <c r="G310" s="23"/>
      <c r="H310" s="6"/>
      <c r="K310" s="1"/>
    </row>
    <row r="311" spans="7:11" x14ac:dyDescent="0.2">
      <c r="G311" s="23"/>
      <c r="H311" s="6"/>
      <c r="K311" s="1"/>
    </row>
    <row r="312" spans="7:11" x14ac:dyDescent="0.2">
      <c r="G312" s="23"/>
      <c r="H312" s="6"/>
      <c r="K312" s="1"/>
    </row>
    <row r="313" spans="7:11" x14ac:dyDescent="0.2">
      <c r="G313" s="23"/>
      <c r="H313" s="6"/>
      <c r="K313" s="1"/>
    </row>
    <row r="314" spans="7:11" x14ac:dyDescent="0.2">
      <c r="G314" s="23"/>
      <c r="H314" s="6"/>
      <c r="K314" s="1"/>
    </row>
    <row r="315" spans="7:11" x14ac:dyDescent="0.2">
      <c r="G315" s="23"/>
      <c r="H315" s="6"/>
      <c r="K315" s="1"/>
    </row>
    <row r="316" spans="7:11" x14ac:dyDescent="0.2">
      <c r="G316" s="23"/>
      <c r="H316" s="6"/>
      <c r="K316" s="1"/>
    </row>
    <row r="317" spans="7:11" x14ac:dyDescent="0.2">
      <c r="G317" s="23"/>
      <c r="H317" s="6"/>
      <c r="K317" s="1"/>
    </row>
    <row r="318" spans="7:11" x14ac:dyDescent="0.2">
      <c r="G318" s="23"/>
      <c r="H318" s="6"/>
      <c r="K318" s="1"/>
    </row>
    <row r="319" spans="7:11" x14ac:dyDescent="0.2">
      <c r="G319" s="23"/>
      <c r="H319" s="6"/>
      <c r="K319" s="1"/>
    </row>
    <row r="320" spans="7:11" x14ac:dyDescent="0.2">
      <c r="G320" s="23"/>
      <c r="H320" s="6"/>
      <c r="K320" s="1"/>
    </row>
    <row r="321" spans="7:11" x14ac:dyDescent="0.2">
      <c r="G321" s="23"/>
      <c r="H321" s="6"/>
      <c r="K321" s="1"/>
    </row>
    <row r="322" spans="7:11" x14ac:dyDescent="0.2">
      <c r="G322" s="23"/>
      <c r="H322" s="6"/>
      <c r="K322" s="1"/>
    </row>
    <row r="323" spans="7:11" x14ac:dyDescent="0.2">
      <c r="G323" s="23"/>
      <c r="H323" s="6"/>
      <c r="K323" s="1"/>
    </row>
    <row r="324" spans="7:11" x14ac:dyDescent="0.2">
      <c r="G324" s="23"/>
      <c r="H324" s="6"/>
      <c r="K324" s="1"/>
    </row>
    <row r="325" spans="7:11" x14ac:dyDescent="0.2">
      <c r="G325" s="23"/>
      <c r="H325" s="6"/>
      <c r="K325" s="1"/>
    </row>
    <row r="326" spans="7:11" x14ac:dyDescent="0.2">
      <c r="G326" s="23"/>
      <c r="H326" s="6"/>
      <c r="K326" s="1"/>
    </row>
    <row r="327" spans="7:11" x14ac:dyDescent="0.2">
      <c r="G327" s="23"/>
      <c r="H327" s="6"/>
      <c r="K327" s="1"/>
    </row>
    <row r="328" spans="7:11" x14ac:dyDescent="0.2">
      <c r="G328" s="23"/>
      <c r="H328" s="6"/>
      <c r="K328" s="1"/>
    </row>
    <row r="329" spans="7:11" x14ac:dyDescent="0.2">
      <c r="G329" s="23"/>
      <c r="H329" s="6"/>
      <c r="K329" s="1"/>
    </row>
    <row r="330" spans="7:11" x14ac:dyDescent="0.2">
      <c r="G330" s="23"/>
      <c r="H330" s="6"/>
      <c r="K330" s="1"/>
    </row>
    <row r="331" spans="7:11" x14ac:dyDescent="0.2">
      <c r="G331" s="23"/>
      <c r="H331" s="6"/>
      <c r="K331" s="1"/>
    </row>
    <row r="332" spans="7:11" x14ac:dyDescent="0.2">
      <c r="G332" s="23"/>
      <c r="H332" s="6"/>
      <c r="K332" s="1"/>
    </row>
    <row r="333" spans="7:11" x14ac:dyDescent="0.2">
      <c r="G333" s="23"/>
      <c r="H333" s="6"/>
      <c r="K333" s="1"/>
    </row>
    <row r="334" spans="7:11" x14ac:dyDescent="0.2">
      <c r="G334" s="23"/>
      <c r="H334" s="6"/>
      <c r="K334" s="1"/>
    </row>
    <row r="335" spans="7:11" x14ac:dyDescent="0.2">
      <c r="G335" s="23"/>
      <c r="H335" s="6"/>
      <c r="K335" s="1"/>
    </row>
    <row r="336" spans="7:11" x14ac:dyDescent="0.2">
      <c r="G336" s="23"/>
      <c r="H336" s="6"/>
      <c r="K336" s="1"/>
    </row>
    <row r="337" spans="7:11" x14ac:dyDescent="0.2">
      <c r="G337" s="23"/>
      <c r="H337" s="6"/>
      <c r="K337" s="1"/>
    </row>
    <row r="338" spans="7:11" x14ac:dyDescent="0.2">
      <c r="G338" s="23"/>
      <c r="H338" s="6"/>
      <c r="K338" s="1"/>
    </row>
    <row r="339" spans="7:11" x14ac:dyDescent="0.2">
      <c r="G339" s="23"/>
      <c r="H339" s="6"/>
      <c r="K339" s="1"/>
    </row>
    <row r="340" spans="7:11" x14ac:dyDescent="0.2">
      <c r="G340" s="23"/>
      <c r="H340" s="6"/>
      <c r="K340" s="1"/>
    </row>
    <row r="341" spans="7:11" x14ac:dyDescent="0.2">
      <c r="G341" s="23"/>
      <c r="H341" s="6"/>
      <c r="K341" s="1"/>
    </row>
    <row r="342" spans="7:11" x14ac:dyDescent="0.2">
      <c r="G342" s="23"/>
      <c r="H342" s="6"/>
      <c r="K342" s="1"/>
    </row>
    <row r="343" spans="7:11" x14ac:dyDescent="0.2">
      <c r="G343" s="23"/>
      <c r="H343" s="6"/>
      <c r="K343" s="1"/>
    </row>
    <row r="344" spans="7:11" x14ac:dyDescent="0.2">
      <c r="G344" s="23"/>
      <c r="H344" s="6"/>
      <c r="K344" s="1"/>
    </row>
    <row r="345" spans="7:11" x14ac:dyDescent="0.2">
      <c r="G345" s="23"/>
      <c r="H345" s="6"/>
      <c r="K345" s="1"/>
    </row>
    <row r="346" spans="7:11" x14ac:dyDescent="0.2">
      <c r="G346" s="23"/>
      <c r="H346" s="6"/>
      <c r="K346" s="1"/>
    </row>
    <row r="347" spans="7:11" x14ac:dyDescent="0.2">
      <c r="G347" s="23"/>
      <c r="H347" s="6"/>
      <c r="K347" s="1"/>
    </row>
    <row r="348" spans="7:11" x14ac:dyDescent="0.2">
      <c r="G348" s="23"/>
      <c r="H348" s="6"/>
      <c r="K348" s="1"/>
    </row>
    <row r="349" spans="7:11" x14ac:dyDescent="0.2">
      <c r="G349" s="23"/>
      <c r="H349" s="6"/>
      <c r="K349" s="1"/>
    </row>
    <row r="350" spans="7:11" x14ac:dyDescent="0.2">
      <c r="G350" s="23"/>
      <c r="H350" s="6"/>
      <c r="K350" s="1"/>
    </row>
    <row r="351" spans="7:11" x14ac:dyDescent="0.2">
      <c r="G351" s="23"/>
      <c r="H351" s="6"/>
      <c r="K351" s="1"/>
    </row>
    <row r="352" spans="7:11" x14ac:dyDescent="0.2">
      <c r="G352" s="23"/>
      <c r="H352" s="6"/>
      <c r="K352" s="1"/>
    </row>
    <row r="353" spans="7:11" x14ac:dyDescent="0.2">
      <c r="G353" s="23"/>
      <c r="H353" s="6"/>
      <c r="K353" s="1"/>
    </row>
    <row r="354" spans="7:11" x14ac:dyDescent="0.2">
      <c r="G354" s="23"/>
      <c r="H354" s="6"/>
      <c r="K354" s="1"/>
    </row>
    <row r="355" spans="7:11" x14ac:dyDescent="0.2">
      <c r="G355" s="23"/>
      <c r="H355" s="6"/>
      <c r="K355" s="1"/>
    </row>
    <row r="356" spans="7:11" x14ac:dyDescent="0.2">
      <c r="G356" s="23"/>
      <c r="H356" s="6"/>
      <c r="K356" s="1"/>
    </row>
    <row r="357" spans="7:11" x14ac:dyDescent="0.2">
      <c r="G357" s="23"/>
      <c r="H357" s="6"/>
      <c r="K357" s="1"/>
    </row>
    <row r="358" spans="7:11" x14ac:dyDescent="0.2">
      <c r="G358" s="23"/>
      <c r="H358" s="6"/>
      <c r="K358" s="1"/>
    </row>
    <row r="359" spans="7:11" x14ac:dyDescent="0.2">
      <c r="G359" s="23"/>
      <c r="H359" s="6"/>
      <c r="K359" s="1"/>
    </row>
    <row r="360" spans="7:11" x14ac:dyDescent="0.2">
      <c r="G360" s="23"/>
      <c r="H360" s="6"/>
      <c r="K360" s="1"/>
    </row>
    <row r="361" spans="7:11" x14ac:dyDescent="0.2">
      <c r="G361" s="23"/>
      <c r="H361" s="6"/>
      <c r="K361" s="1"/>
    </row>
    <row r="362" spans="7:11" x14ac:dyDescent="0.2">
      <c r="G362" s="23"/>
      <c r="H362" s="6"/>
      <c r="K362" s="1"/>
    </row>
    <row r="363" spans="7:11" x14ac:dyDescent="0.2">
      <c r="G363" s="23"/>
      <c r="H363" s="6"/>
      <c r="K363" s="1"/>
    </row>
    <row r="364" spans="7:11" x14ac:dyDescent="0.2">
      <c r="G364" s="23"/>
      <c r="H364" s="6"/>
      <c r="K364" s="1"/>
    </row>
    <row r="365" spans="7:11" x14ac:dyDescent="0.2">
      <c r="G365" s="23"/>
      <c r="H365" s="6"/>
      <c r="K365" s="1"/>
    </row>
    <row r="366" spans="7:11" x14ac:dyDescent="0.2">
      <c r="G366" s="23"/>
      <c r="H366" s="6"/>
      <c r="K366" s="1"/>
    </row>
    <row r="367" spans="7:11" x14ac:dyDescent="0.2">
      <c r="G367" s="23"/>
      <c r="H367" s="6"/>
      <c r="K367" s="1"/>
    </row>
    <row r="368" spans="7:11" x14ac:dyDescent="0.2">
      <c r="G368" s="23"/>
      <c r="H368" s="6"/>
      <c r="K368" s="1"/>
    </row>
    <row r="369" spans="7:11" x14ac:dyDescent="0.2">
      <c r="G369" s="23"/>
      <c r="H369" s="6"/>
      <c r="K369" s="1"/>
    </row>
    <row r="370" spans="7:11" x14ac:dyDescent="0.2">
      <c r="G370" s="23"/>
      <c r="H370" s="6"/>
      <c r="K370" s="1"/>
    </row>
    <row r="371" spans="7:11" x14ac:dyDescent="0.2">
      <c r="G371" s="23"/>
      <c r="H371" s="6"/>
      <c r="K371" s="1"/>
    </row>
    <row r="372" spans="7:11" x14ac:dyDescent="0.2">
      <c r="G372" s="23"/>
      <c r="H372" s="6"/>
      <c r="K372" s="1"/>
    </row>
    <row r="373" spans="7:11" x14ac:dyDescent="0.2">
      <c r="G373" s="23"/>
      <c r="H373" s="6"/>
      <c r="K373" s="1"/>
    </row>
    <row r="374" spans="7:11" x14ac:dyDescent="0.2">
      <c r="G374" s="23"/>
      <c r="H374" s="6"/>
      <c r="K374" s="1"/>
    </row>
    <row r="375" spans="7:11" x14ac:dyDescent="0.2">
      <c r="G375" s="23"/>
      <c r="H375" s="6"/>
      <c r="K375" s="1"/>
    </row>
    <row r="376" spans="7:11" x14ac:dyDescent="0.2">
      <c r="G376" s="23"/>
      <c r="H376" s="6"/>
      <c r="K376" s="1"/>
    </row>
    <row r="377" spans="7:11" x14ac:dyDescent="0.2">
      <c r="G377" s="23"/>
      <c r="H377" s="6"/>
      <c r="K377" s="1"/>
    </row>
    <row r="378" spans="7:11" x14ac:dyDescent="0.2">
      <c r="G378" s="23"/>
      <c r="H378" s="6"/>
      <c r="K378" s="1"/>
    </row>
    <row r="379" spans="7:11" x14ac:dyDescent="0.2">
      <c r="G379" s="23"/>
      <c r="H379" s="6"/>
      <c r="K379" s="1"/>
    </row>
    <row r="380" spans="7:11" x14ac:dyDescent="0.2">
      <c r="G380" s="23"/>
      <c r="H380" s="6"/>
      <c r="K380" s="1"/>
    </row>
    <row r="381" spans="7:11" x14ac:dyDescent="0.2">
      <c r="G381" s="23"/>
      <c r="H381" s="6"/>
      <c r="K381" s="1"/>
    </row>
    <row r="382" spans="7:11" x14ac:dyDescent="0.2">
      <c r="G382" s="23"/>
      <c r="H382" s="6"/>
      <c r="K382" s="1"/>
    </row>
    <row r="383" spans="7:11" x14ac:dyDescent="0.2">
      <c r="G383" s="23"/>
      <c r="H383" s="6"/>
      <c r="K383" s="1"/>
    </row>
    <row r="384" spans="7:11" x14ac:dyDescent="0.2">
      <c r="G384" s="23"/>
      <c r="H384" s="6"/>
      <c r="K384" s="1"/>
    </row>
    <row r="385" spans="7:11" x14ac:dyDescent="0.2">
      <c r="G385" s="23"/>
      <c r="H385" s="6"/>
      <c r="K385" s="1"/>
    </row>
    <row r="386" spans="7:11" x14ac:dyDescent="0.2">
      <c r="G386" s="23"/>
      <c r="H386" s="6"/>
      <c r="K386" s="1"/>
    </row>
    <row r="387" spans="7:11" x14ac:dyDescent="0.2">
      <c r="G387" s="23"/>
      <c r="H387" s="6"/>
      <c r="K387" s="1"/>
    </row>
    <row r="388" spans="7:11" x14ac:dyDescent="0.2">
      <c r="G388" s="23"/>
      <c r="H388" s="6"/>
      <c r="K388" s="1"/>
    </row>
    <row r="389" spans="7:11" x14ac:dyDescent="0.2">
      <c r="G389" s="23"/>
      <c r="H389" s="6"/>
      <c r="K389" s="1"/>
    </row>
    <row r="390" spans="7:11" x14ac:dyDescent="0.2">
      <c r="G390" s="23"/>
      <c r="H390" s="6"/>
      <c r="K390" s="1"/>
    </row>
    <row r="391" spans="7:11" x14ac:dyDescent="0.2">
      <c r="G391" s="23"/>
      <c r="H391" s="6"/>
      <c r="K391" s="1"/>
    </row>
    <row r="392" spans="7:11" x14ac:dyDescent="0.2">
      <c r="G392" s="23"/>
      <c r="H392" s="6"/>
      <c r="K392" s="1"/>
    </row>
    <row r="393" spans="7:11" x14ac:dyDescent="0.2">
      <c r="G393" s="23"/>
      <c r="H393" s="6"/>
      <c r="K393" s="1"/>
    </row>
    <row r="394" spans="7:11" x14ac:dyDescent="0.2">
      <c r="G394" s="23"/>
      <c r="H394" s="6"/>
      <c r="K394" s="1"/>
    </row>
    <row r="395" spans="7:11" x14ac:dyDescent="0.2">
      <c r="G395" s="23"/>
      <c r="H395" s="6"/>
      <c r="K395" s="1"/>
    </row>
    <row r="396" spans="7:11" x14ac:dyDescent="0.2">
      <c r="G396" s="23"/>
      <c r="H396" s="6"/>
      <c r="K396" s="1"/>
    </row>
    <row r="397" spans="7:11" x14ac:dyDescent="0.2">
      <c r="G397" s="23"/>
      <c r="H397" s="6"/>
      <c r="K397" s="1"/>
    </row>
    <row r="398" spans="7:11" x14ac:dyDescent="0.2">
      <c r="G398" s="23"/>
      <c r="H398" s="6"/>
      <c r="K398" s="1"/>
    </row>
    <row r="399" spans="7:11" x14ac:dyDescent="0.2">
      <c r="G399" s="23"/>
      <c r="H399" s="6"/>
      <c r="K399" s="1"/>
    </row>
    <row r="400" spans="7:11" x14ac:dyDescent="0.2">
      <c r="G400" s="23"/>
      <c r="H400" s="6"/>
      <c r="K400" s="1"/>
    </row>
    <row r="401" spans="7:11" x14ac:dyDescent="0.2">
      <c r="G401" s="23"/>
      <c r="H401" s="6"/>
      <c r="K401" s="1"/>
    </row>
    <row r="402" spans="7:11" x14ac:dyDescent="0.2">
      <c r="G402" s="23"/>
      <c r="H402" s="6"/>
      <c r="K402" s="1"/>
    </row>
    <row r="403" spans="7:11" x14ac:dyDescent="0.2">
      <c r="G403" s="23"/>
      <c r="H403" s="6"/>
      <c r="K403" s="1"/>
    </row>
    <row r="404" spans="7:11" x14ac:dyDescent="0.2">
      <c r="G404" s="23"/>
      <c r="H404" s="6"/>
      <c r="K404" s="1"/>
    </row>
    <row r="405" spans="7:11" x14ac:dyDescent="0.2">
      <c r="G405" s="23"/>
      <c r="H405" s="6"/>
      <c r="K405" s="1"/>
    </row>
    <row r="406" spans="7:11" x14ac:dyDescent="0.2">
      <c r="G406" s="23"/>
      <c r="H406" s="6"/>
      <c r="K406" s="1"/>
    </row>
    <row r="407" spans="7:11" x14ac:dyDescent="0.2">
      <c r="G407" s="23"/>
      <c r="H407" s="6"/>
      <c r="K407" s="1"/>
    </row>
    <row r="408" spans="7:11" x14ac:dyDescent="0.2">
      <c r="G408" s="23"/>
      <c r="H408" s="6"/>
      <c r="K408" s="1"/>
    </row>
    <row r="409" spans="7:11" x14ac:dyDescent="0.2">
      <c r="G409" s="23"/>
      <c r="H409" s="6"/>
      <c r="K409" s="1"/>
    </row>
    <row r="410" spans="7:11" x14ac:dyDescent="0.2">
      <c r="G410" s="23"/>
      <c r="H410" s="6"/>
      <c r="K410" s="1"/>
    </row>
    <row r="411" spans="7:11" x14ac:dyDescent="0.2">
      <c r="G411" s="23"/>
      <c r="H411" s="6"/>
      <c r="K411" s="1"/>
    </row>
    <row r="412" spans="7:11" x14ac:dyDescent="0.2">
      <c r="G412" s="23"/>
      <c r="H412" s="6"/>
      <c r="K412" s="1"/>
    </row>
    <row r="413" spans="7:11" x14ac:dyDescent="0.2">
      <c r="G413" s="23"/>
      <c r="H413" s="6"/>
      <c r="K413" s="1"/>
    </row>
    <row r="414" spans="7:11" x14ac:dyDescent="0.2">
      <c r="G414" s="23"/>
      <c r="H414" s="6"/>
      <c r="K414" s="1"/>
    </row>
    <row r="415" spans="7:11" x14ac:dyDescent="0.2">
      <c r="G415" s="23"/>
      <c r="H415" s="6"/>
      <c r="K415" s="1"/>
    </row>
    <row r="416" spans="7:11" x14ac:dyDescent="0.2">
      <c r="G416" s="23"/>
      <c r="H416" s="6"/>
      <c r="K416" s="1"/>
    </row>
    <row r="417" spans="7:11" x14ac:dyDescent="0.2">
      <c r="G417" s="23"/>
      <c r="H417" s="6"/>
      <c r="K417" s="1"/>
    </row>
    <row r="418" spans="7:11" x14ac:dyDescent="0.2">
      <c r="G418" s="23"/>
      <c r="H418" s="6"/>
      <c r="K418" s="1"/>
    </row>
    <row r="419" spans="7:11" x14ac:dyDescent="0.2">
      <c r="G419" s="23"/>
      <c r="H419" s="6"/>
      <c r="K419" s="1"/>
    </row>
    <row r="420" spans="7:11" x14ac:dyDescent="0.2">
      <c r="G420" s="23"/>
      <c r="H420" s="6"/>
      <c r="K420" s="1"/>
    </row>
    <row r="421" spans="7:11" x14ac:dyDescent="0.2">
      <c r="G421" s="23"/>
      <c r="H421" s="6"/>
      <c r="K421" s="1"/>
    </row>
    <row r="422" spans="7:11" x14ac:dyDescent="0.2">
      <c r="G422" s="23"/>
      <c r="H422" s="6"/>
      <c r="K422" s="1"/>
    </row>
    <row r="423" spans="7:11" x14ac:dyDescent="0.2">
      <c r="G423" s="23"/>
      <c r="H423" s="6"/>
      <c r="K423" s="1"/>
    </row>
    <row r="424" spans="7:11" x14ac:dyDescent="0.2">
      <c r="G424" s="23"/>
      <c r="H424" s="6"/>
      <c r="K424" s="1"/>
    </row>
    <row r="425" spans="7:11" x14ac:dyDescent="0.2">
      <c r="G425" s="23"/>
      <c r="H425" s="6"/>
      <c r="K425" s="1"/>
    </row>
    <row r="426" spans="7:11" x14ac:dyDescent="0.2">
      <c r="G426" s="23"/>
      <c r="H426" s="6"/>
      <c r="K426" s="1"/>
    </row>
    <row r="427" spans="7:11" x14ac:dyDescent="0.2">
      <c r="G427" s="23"/>
      <c r="H427" s="6"/>
      <c r="K427" s="1"/>
    </row>
    <row r="428" spans="7:11" x14ac:dyDescent="0.2">
      <c r="G428" s="23"/>
      <c r="H428" s="6"/>
      <c r="K428" s="1"/>
    </row>
    <row r="429" spans="7:11" x14ac:dyDescent="0.2">
      <c r="G429" s="23"/>
      <c r="H429" s="6"/>
      <c r="K429" s="1"/>
    </row>
    <row r="430" spans="7:11" x14ac:dyDescent="0.2">
      <c r="G430" s="23"/>
      <c r="H430" s="6"/>
      <c r="K430" s="1"/>
    </row>
    <row r="431" spans="7:11" x14ac:dyDescent="0.2">
      <c r="G431" s="23"/>
      <c r="H431" s="6"/>
      <c r="K431" s="1"/>
    </row>
    <row r="432" spans="7:11" x14ac:dyDescent="0.2">
      <c r="G432" s="23"/>
      <c r="H432" s="6"/>
      <c r="K432" s="1"/>
    </row>
    <row r="433" spans="7:11" x14ac:dyDescent="0.2">
      <c r="G433" s="23"/>
      <c r="H433" s="6"/>
      <c r="K433" s="1"/>
    </row>
    <row r="434" spans="7:11" x14ac:dyDescent="0.2">
      <c r="G434" s="23"/>
      <c r="H434" s="6"/>
      <c r="K434" s="1"/>
    </row>
    <row r="435" spans="7:11" x14ac:dyDescent="0.2">
      <c r="G435" s="23"/>
      <c r="H435" s="6"/>
      <c r="K435" s="1"/>
    </row>
    <row r="436" spans="7:11" x14ac:dyDescent="0.2">
      <c r="G436" s="23"/>
      <c r="H436" s="6"/>
      <c r="K436" s="1"/>
    </row>
    <row r="437" spans="7:11" x14ac:dyDescent="0.2">
      <c r="G437" s="23"/>
      <c r="H437" s="6"/>
      <c r="K437" s="1"/>
    </row>
    <row r="438" spans="7:11" x14ac:dyDescent="0.2">
      <c r="G438" s="23"/>
      <c r="H438" s="6"/>
      <c r="K438" s="1"/>
    </row>
    <row r="439" spans="7:11" x14ac:dyDescent="0.2">
      <c r="G439" s="23"/>
      <c r="H439" s="6"/>
      <c r="K439" s="1"/>
    </row>
    <row r="440" spans="7:11" x14ac:dyDescent="0.2">
      <c r="G440" s="23"/>
      <c r="H440" s="6"/>
      <c r="K440" s="1"/>
    </row>
    <row r="441" spans="7:11" x14ac:dyDescent="0.2">
      <c r="G441" s="23"/>
      <c r="H441" s="6"/>
      <c r="K441" s="1"/>
    </row>
    <row r="442" spans="7:11" x14ac:dyDescent="0.2">
      <c r="G442" s="23"/>
      <c r="H442" s="6"/>
      <c r="K442" s="1"/>
    </row>
    <row r="443" spans="7:11" x14ac:dyDescent="0.2">
      <c r="G443" s="23"/>
      <c r="H443" s="6"/>
      <c r="K443" s="1"/>
    </row>
    <row r="444" spans="7:11" x14ac:dyDescent="0.2">
      <c r="G444" s="23"/>
      <c r="H444" s="6"/>
      <c r="K444" s="1"/>
    </row>
    <row r="445" spans="7:11" x14ac:dyDescent="0.2">
      <c r="G445" s="23"/>
      <c r="H445" s="6"/>
      <c r="K445" s="1"/>
    </row>
    <row r="446" spans="7:11" x14ac:dyDescent="0.2">
      <c r="G446" s="23"/>
      <c r="H446" s="6"/>
      <c r="K446" s="1"/>
    </row>
    <row r="447" spans="7:11" x14ac:dyDescent="0.2">
      <c r="G447" s="23"/>
      <c r="H447" s="6"/>
      <c r="K447" s="1"/>
    </row>
    <row r="448" spans="7:11" x14ac:dyDescent="0.2">
      <c r="G448" s="23"/>
      <c r="H448" s="6"/>
      <c r="K448" s="1"/>
    </row>
    <row r="449" spans="7:11" x14ac:dyDescent="0.2">
      <c r="G449" s="23"/>
      <c r="H449" s="6"/>
      <c r="K449" s="1"/>
    </row>
    <row r="450" spans="7:11" x14ac:dyDescent="0.2">
      <c r="G450" s="23"/>
      <c r="H450" s="6"/>
      <c r="K450" s="1"/>
    </row>
    <row r="451" spans="7:11" x14ac:dyDescent="0.2">
      <c r="G451" s="23"/>
      <c r="H451" s="6"/>
      <c r="K451" s="1"/>
    </row>
    <row r="452" spans="7:11" x14ac:dyDescent="0.2">
      <c r="G452" s="23"/>
      <c r="H452" s="6"/>
      <c r="K452" s="1"/>
    </row>
    <row r="453" spans="7:11" x14ac:dyDescent="0.2">
      <c r="G453" s="23"/>
      <c r="H453" s="6"/>
      <c r="K453" s="1"/>
    </row>
    <row r="454" spans="7:11" x14ac:dyDescent="0.2">
      <c r="G454" s="23"/>
      <c r="H454" s="6"/>
      <c r="K454" s="1"/>
    </row>
    <row r="455" spans="7:11" x14ac:dyDescent="0.2">
      <c r="G455" s="23"/>
      <c r="H455" s="6"/>
      <c r="K455" s="1"/>
    </row>
    <row r="456" spans="7:11" x14ac:dyDescent="0.2">
      <c r="G456" s="23"/>
      <c r="H456" s="6"/>
      <c r="K456" s="1"/>
    </row>
    <row r="457" spans="7:11" x14ac:dyDescent="0.2">
      <c r="G457" s="23"/>
      <c r="H457" s="6"/>
      <c r="K457" s="1"/>
    </row>
    <row r="458" spans="7:11" x14ac:dyDescent="0.2">
      <c r="G458" s="23"/>
      <c r="H458" s="6"/>
      <c r="K458" s="1"/>
    </row>
    <row r="459" spans="7:11" x14ac:dyDescent="0.2">
      <c r="G459" s="23"/>
      <c r="H459" s="6"/>
      <c r="K459" s="1"/>
    </row>
    <row r="460" spans="7:11" x14ac:dyDescent="0.2">
      <c r="G460" s="23"/>
      <c r="H460" s="6"/>
      <c r="K460" s="1"/>
    </row>
    <row r="461" spans="7:11" x14ac:dyDescent="0.2">
      <c r="G461" s="23"/>
      <c r="H461" s="6"/>
      <c r="K461" s="1"/>
    </row>
    <row r="462" spans="7:11" x14ac:dyDescent="0.2">
      <c r="G462" s="23"/>
      <c r="H462" s="6"/>
      <c r="K462" s="1"/>
    </row>
    <row r="463" spans="7:11" x14ac:dyDescent="0.2">
      <c r="G463" s="23"/>
      <c r="H463" s="6"/>
      <c r="K463" s="1"/>
    </row>
    <row r="464" spans="7:11" x14ac:dyDescent="0.2">
      <c r="G464" s="23"/>
      <c r="H464" s="6"/>
      <c r="K464" s="1"/>
    </row>
    <row r="465" spans="7:11" x14ac:dyDescent="0.2">
      <c r="G465" s="23"/>
      <c r="H465" s="6"/>
      <c r="K465" s="1"/>
    </row>
    <row r="466" spans="7:11" x14ac:dyDescent="0.2">
      <c r="G466" s="23"/>
      <c r="H466" s="6"/>
      <c r="K466" s="1"/>
    </row>
    <row r="467" spans="7:11" x14ac:dyDescent="0.2">
      <c r="G467" s="23"/>
      <c r="H467" s="6"/>
      <c r="K467" s="1"/>
    </row>
    <row r="468" spans="7:11" x14ac:dyDescent="0.2">
      <c r="G468" s="23"/>
      <c r="H468" s="6"/>
      <c r="K468" s="1"/>
    </row>
    <row r="469" spans="7:11" x14ac:dyDescent="0.2">
      <c r="G469" s="23"/>
      <c r="H469" s="6"/>
      <c r="K469" s="1"/>
    </row>
    <row r="470" spans="7:11" x14ac:dyDescent="0.2">
      <c r="G470" s="23"/>
      <c r="H470" s="6"/>
      <c r="K470" s="1"/>
    </row>
    <row r="471" spans="7:11" x14ac:dyDescent="0.2">
      <c r="G471" s="23"/>
      <c r="H471" s="6"/>
      <c r="K471" s="1"/>
    </row>
    <row r="472" spans="7:11" x14ac:dyDescent="0.2">
      <c r="G472" s="23"/>
      <c r="H472" s="6"/>
      <c r="K472" s="1"/>
    </row>
    <row r="473" spans="7:11" x14ac:dyDescent="0.2">
      <c r="G473" s="23"/>
      <c r="H473" s="6"/>
      <c r="K473" s="1"/>
    </row>
    <row r="474" spans="7:11" x14ac:dyDescent="0.2">
      <c r="G474" s="23"/>
      <c r="H474" s="6"/>
      <c r="K474" s="1"/>
    </row>
    <row r="475" spans="7:11" x14ac:dyDescent="0.2">
      <c r="G475" s="23"/>
      <c r="H475" s="6"/>
      <c r="K475" s="1"/>
    </row>
    <row r="476" spans="7:11" x14ac:dyDescent="0.2">
      <c r="G476" s="23"/>
      <c r="H476" s="6"/>
      <c r="K476" s="1"/>
    </row>
    <row r="477" spans="7:11" x14ac:dyDescent="0.2">
      <c r="G477" s="23"/>
      <c r="H477" s="6"/>
      <c r="K477" s="1"/>
    </row>
    <row r="478" spans="7:11" x14ac:dyDescent="0.2">
      <c r="G478" s="23"/>
      <c r="H478" s="6"/>
      <c r="K478" s="1"/>
    </row>
    <row r="479" spans="7:11" x14ac:dyDescent="0.2">
      <c r="G479" s="23"/>
      <c r="H479" s="6"/>
      <c r="K479" s="1"/>
    </row>
    <row r="480" spans="7:11" x14ac:dyDescent="0.2">
      <c r="G480" s="23"/>
      <c r="H480" s="6"/>
      <c r="K480" s="1"/>
    </row>
    <row r="481" spans="7:11" x14ac:dyDescent="0.2">
      <c r="G481" s="23"/>
      <c r="H481" s="6"/>
      <c r="K481" s="1"/>
    </row>
    <row r="482" spans="7:11" x14ac:dyDescent="0.2">
      <c r="G482" s="23"/>
      <c r="H482" s="6"/>
      <c r="K482" s="1"/>
    </row>
    <row r="483" spans="7:11" x14ac:dyDescent="0.2">
      <c r="G483" s="23"/>
      <c r="H483" s="6"/>
      <c r="K483" s="1"/>
    </row>
    <row r="484" spans="7:11" x14ac:dyDescent="0.2">
      <c r="G484" s="23"/>
      <c r="H484" s="6"/>
      <c r="K484" s="1"/>
    </row>
    <row r="485" spans="7:11" x14ac:dyDescent="0.2">
      <c r="G485" s="23"/>
      <c r="H485" s="6"/>
      <c r="K485" s="1"/>
    </row>
    <row r="486" spans="7:11" x14ac:dyDescent="0.2">
      <c r="G486" s="23"/>
      <c r="H486" s="6"/>
      <c r="K486" s="1"/>
    </row>
    <row r="487" spans="7:11" x14ac:dyDescent="0.2">
      <c r="G487" s="23"/>
      <c r="H487" s="6"/>
      <c r="K487" s="1"/>
    </row>
    <row r="488" spans="7:11" x14ac:dyDescent="0.2">
      <c r="G488" s="23"/>
      <c r="H488" s="6"/>
      <c r="K488" s="1"/>
    </row>
    <row r="489" spans="7:11" x14ac:dyDescent="0.2">
      <c r="G489" s="23"/>
      <c r="H489" s="6"/>
      <c r="K489" s="1"/>
    </row>
    <row r="490" spans="7:11" x14ac:dyDescent="0.2">
      <c r="G490" s="23"/>
      <c r="H490" s="6"/>
      <c r="K490" s="1"/>
    </row>
    <row r="491" spans="7:11" x14ac:dyDescent="0.2">
      <c r="G491" s="23"/>
      <c r="H491" s="6"/>
      <c r="K491" s="1"/>
    </row>
    <row r="492" spans="7:11" x14ac:dyDescent="0.2">
      <c r="G492" s="23"/>
      <c r="H492" s="6"/>
      <c r="K492" s="1"/>
    </row>
    <row r="493" spans="7:11" x14ac:dyDescent="0.2">
      <c r="G493" s="23"/>
      <c r="H493" s="6"/>
      <c r="K493" s="1"/>
    </row>
    <row r="494" spans="7:11" x14ac:dyDescent="0.2">
      <c r="G494" s="23"/>
      <c r="H494" s="6"/>
      <c r="K494" s="1"/>
    </row>
    <row r="495" spans="7:11" x14ac:dyDescent="0.2">
      <c r="G495" s="23"/>
      <c r="H495" s="6"/>
      <c r="K495" s="1"/>
    </row>
    <row r="496" spans="7:11" x14ac:dyDescent="0.2">
      <c r="G496" s="23"/>
      <c r="H496" s="6"/>
      <c r="K496" s="1"/>
    </row>
    <row r="497" spans="7:11" x14ac:dyDescent="0.2">
      <c r="G497" s="23"/>
      <c r="H497" s="6"/>
      <c r="K497" s="1"/>
    </row>
    <row r="498" spans="7:11" x14ac:dyDescent="0.2">
      <c r="G498" s="23"/>
      <c r="H498" s="6"/>
      <c r="K498" s="1"/>
    </row>
    <row r="499" spans="7:11" x14ac:dyDescent="0.2">
      <c r="G499" s="23"/>
      <c r="H499" s="6"/>
      <c r="K499" s="1"/>
    </row>
    <row r="500" spans="7:11" x14ac:dyDescent="0.2">
      <c r="G500" s="23"/>
      <c r="H500" s="6"/>
      <c r="K500" s="1"/>
    </row>
    <row r="501" spans="7:11" x14ac:dyDescent="0.2">
      <c r="G501" s="23"/>
      <c r="H501" s="6"/>
      <c r="K501" s="1"/>
    </row>
    <row r="502" spans="7:11" x14ac:dyDescent="0.2">
      <c r="G502" s="23"/>
      <c r="H502" s="6"/>
      <c r="K502" s="1"/>
    </row>
    <row r="503" spans="7:11" x14ac:dyDescent="0.2">
      <c r="G503" s="23"/>
      <c r="H503" s="6"/>
      <c r="K503" s="1"/>
    </row>
    <row r="504" spans="7:11" x14ac:dyDescent="0.2">
      <c r="G504" s="23"/>
      <c r="H504" s="6"/>
      <c r="K504" s="1"/>
    </row>
    <row r="505" spans="7:11" x14ac:dyDescent="0.2">
      <c r="G505" s="23"/>
      <c r="H505" s="6"/>
      <c r="K505" s="1"/>
    </row>
    <row r="506" spans="7:11" x14ac:dyDescent="0.2">
      <c r="G506" s="23"/>
      <c r="H506" s="6"/>
      <c r="K506" s="1"/>
    </row>
    <row r="507" spans="7:11" x14ac:dyDescent="0.2">
      <c r="G507" s="23"/>
      <c r="H507" s="6"/>
      <c r="K507" s="1"/>
    </row>
    <row r="508" spans="7:11" x14ac:dyDescent="0.2">
      <c r="G508" s="23"/>
      <c r="H508" s="6"/>
      <c r="K508" s="1"/>
    </row>
    <row r="509" spans="7:11" x14ac:dyDescent="0.2">
      <c r="G509" s="23"/>
      <c r="H509" s="6"/>
      <c r="K509" s="1"/>
    </row>
    <row r="510" spans="7:11" x14ac:dyDescent="0.2">
      <c r="G510" s="23"/>
      <c r="H510" s="6"/>
      <c r="K510" s="1"/>
    </row>
    <row r="511" spans="7:11" x14ac:dyDescent="0.2">
      <c r="G511" s="23"/>
      <c r="H511" s="6"/>
      <c r="K511" s="1"/>
    </row>
    <row r="512" spans="7:11" x14ac:dyDescent="0.2">
      <c r="G512" s="23"/>
      <c r="H512" s="6"/>
      <c r="K512" s="1"/>
    </row>
    <row r="513" spans="7:11" x14ac:dyDescent="0.2">
      <c r="G513" s="23"/>
      <c r="H513" s="6"/>
      <c r="K513" s="1"/>
    </row>
    <row r="514" spans="7:11" x14ac:dyDescent="0.2">
      <c r="G514" s="23"/>
      <c r="H514" s="6"/>
      <c r="K514" s="1"/>
    </row>
    <row r="515" spans="7:11" x14ac:dyDescent="0.2">
      <c r="G515" s="23"/>
      <c r="H515" s="6"/>
      <c r="K515" s="1"/>
    </row>
    <row r="516" spans="7:11" x14ac:dyDescent="0.2">
      <c r="G516" s="23"/>
      <c r="H516" s="6"/>
      <c r="K516" s="1"/>
    </row>
    <row r="517" spans="7:11" x14ac:dyDescent="0.2">
      <c r="G517" s="23"/>
      <c r="H517" s="6"/>
      <c r="K517" s="1"/>
    </row>
    <row r="518" spans="7:11" x14ac:dyDescent="0.2">
      <c r="G518" s="23"/>
      <c r="H518" s="6"/>
      <c r="K518" s="1"/>
    </row>
    <row r="519" spans="7:11" x14ac:dyDescent="0.2">
      <c r="G519" s="23"/>
      <c r="H519" s="6"/>
      <c r="K519" s="1"/>
    </row>
    <row r="520" spans="7:11" x14ac:dyDescent="0.2">
      <c r="G520" s="23"/>
      <c r="H520" s="6"/>
      <c r="K520" s="1"/>
    </row>
    <row r="521" spans="7:11" x14ac:dyDescent="0.2">
      <c r="G521" s="23"/>
      <c r="H521" s="6"/>
      <c r="K521" s="1"/>
    </row>
    <row r="522" spans="7:11" x14ac:dyDescent="0.2">
      <c r="G522" s="23"/>
      <c r="H522" s="6"/>
      <c r="K522" s="1"/>
    </row>
    <row r="523" spans="7:11" x14ac:dyDescent="0.2">
      <c r="G523" s="23"/>
      <c r="H523" s="6"/>
      <c r="K523" s="1"/>
    </row>
    <row r="524" spans="7:11" x14ac:dyDescent="0.2">
      <c r="G524" s="23"/>
      <c r="H524" s="6"/>
      <c r="K524" s="1"/>
    </row>
    <row r="525" spans="7:11" x14ac:dyDescent="0.2">
      <c r="G525" s="23"/>
      <c r="H525" s="6"/>
      <c r="K525" s="1"/>
    </row>
    <row r="526" spans="7:11" x14ac:dyDescent="0.2">
      <c r="G526" s="23"/>
      <c r="H526" s="6"/>
      <c r="K526" s="1"/>
    </row>
    <row r="527" spans="7:11" x14ac:dyDescent="0.2">
      <c r="G527" s="23"/>
      <c r="H527" s="6"/>
      <c r="K527" s="1"/>
    </row>
    <row r="528" spans="7:11" x14ac:dyDescent="0.2">
      <c r="G528" s="23"/>
      <c r="H528" s="6"/>
      <c r="K528" s="1"/>
    </row>
    <row r="529" spans="7:11" x14ac:dyDescent="0.2">
      <c r="G529" s="23"/>
      <c r="H529" s="6"/>
      <c r="K529" s="1"/>
    </row>
    <row r="530" spans="7:11" x14ac:dyDescent="0.2">
      <c r="G530" s="23"/>
      <c r="H530" s="6"/>
      <c r="K530" s="1"/>
    </row>
    <row r="531" spans="7:11" x14ac:dyDescent="0.2">
      <c r="G531" s="23"/>
      <c r="H531" s="6"/>
      <c r="K531" s="1"/>
    </row>
    <row r="532" spans="7:11" x14ac:dyDescent="0.2">
      <c r="G532" s="23"/>
      <c r="H532" s="6"/>
      <c r="K532" s="1"/>
    </row>
    <row r="533" spans="7:11" x14ac:dyDescent="0.2">
      <c r="G533" s="23"/>
      <c r="H533" s="6"/>
      <c r="K533" s="1"/>
    </row>
    <row r="534" spans="7:11" x14ac:dyDescent="0.2">
      <c r="G534" s="23"/>
      <c r="H534" s="6"/>
      <c r="K534" s="1"/>
    </row>
    <row r="535" spans="7:11" x14ac:dyDescent="0.2">
      <c r="G535" s="23"/>
      <c r="H535" s="6"/>
      <c r="K535" s="1"/>
    </row>
    <row r="536" spans="7:11" x14ac:dyDescent="0.2">
      <c r="G536" s="23"/>
      <c r="H536" s="6"/>
      <c r="K536" s="1"/>
    </row>
    <row r="537" spans="7:11" x14ac:dyDescent="0.2">
      <c r="G537" s="23"/>
      <c r="H537" s="6"/>
      <c r="K537" s="1"/>
    </row>
    <row r="538" spans="7:11" x14ac:dyDescent="0.2">
      <c r="G538" s="23"/>
      <c r="H538" s="6"/>
      <c r="K538" s="1"/>
    </row>
    <row r="539" spans="7:11" x14ac:dyDescent="0.2">
      <c r="G539" s="23"/>
      <c r="H539" s="6"/>
      <c r="K539" s="1"/>
    </row>
    <row r="540" spans="7:11" x14ac:dyDescent="0.2">
      <c r="G540" s="23"/>
      <c r="H540" s="6"/>
      <c r="K540" s="1"/>
    </row>
    <row r="541" spans="7:11" x14ac:dyDescent="0.2">
      <c r="G541" s="23"/>
      <c r="H541" s="6"/>
      <c r="K541" s="1"/>
    </row>
    <row r="542" spans="7:11" x14ac:dyDescent="0.2">
      <c r="G542" s="23"/>
      <c r="H542" s="6"/>
      <c r="K542" s="1"/>
    </row>
    <row r="543" spans="7:11" x14ac:dyDescent="0.2">
      <c r="G543" s="23"/>
      <c r="H543" s="6"/>
      <c r="K543" s="1"/>
    </row>
    <row r="544" spans="7:11" x14ac:dyDescent="0.2">
      <c r="G544" s="23"/>
      <c r="H544" s="6"/>
      <c r="K544" s="1"/>
    </row>
    <row r="545" spans="7:11" x14ac:dyDescent="0.2">
      <c r="G545" s="23"/>
      <c r="H545" s="6"/>
      <c r="K545" s="1"/>
    </row>
    <row r="546" spans="7:11" x14ac:dyDescent="0.2">
      <c r="G546" s="23"/>
      <c r="H546" s="6"/>
      <c r="K546" s="1"/>
    </row>
    <row r="547" spans="7:11" x14ac:dyDescent="0.2">
      <c r="G547" s="23"/>
      <c r="H547" s="6"/>
      <c r="K547" s="1"/>
    </row>
    <row r="548" spans="7:11" x14ac:dyDescent="0.2">
      <c r="G548" s="23"/>
      <c r="H548" s="6"/>
      <c r="K548" s="1"/>
    </row>
    <row r="549" spans="7:11" x14ac:dyDescent="0.2">
      <c r="G549" s="23"/>
      <c r="H549" s="6"/>
      <c r="K549" s="1"/>
    </row>
    <row r="550" spans="7:11" x14ac:dyDescent="0.2">
      <c r="G550" s="23"/>
      <c r="H550" s="6"/>
      <c r="K550" s="1"/>
    </row>
    <row r="551" spans="7:11" x14ac:dyDescent="0.2">
      <c r="G551" s="23"/>
      <c r="H551" s="6"/>
      <c r="K551" s="1"/>
    </row>
    <row r="552" spans="7:11" x14ac:dyDescent="0.2">
      <c r="G552" s="23"/>
      <c r="H552" s="6"/>
      <c r="K552" s="1"/>
    </row>
    <row r="553" spans="7:11" x14ac:dyDescent="0.2">
      <c r="G553" s="23"/>
      <c r="H553" s="6"/>
      <c r="K553" s="1"/>
    </row>
    <row r="554" spans="7:11" x14ac:dyDescent="0.2">
      <c r="G554" s="23"/>
      <c r="H554" s="6"/>
      <c r="K554" s="1"/>
    </row>
    <row r="555" spans="7:11" x14ac:dyDescent="0.2">
      <c r="G555" s="23"/>
      <c r="H555" s="6"/>
      <c r="K555" s="1"/>
    </row>
    <row r="556" spans="7:11" x14ac:dyDescent="0.2">
      <c r="G556" s="23"/>
      <c r="H556" s="6"/>
      <c r="K556" s="1"/>
    </row>
    <row r="557" spans="7:11" x14ac:dyDescent="0.2">
      <c r="G557" s="23"/>
      <c r="H557" s="6"/>
      <c r="K557" s="1"/>
    </row>
    <row r="558" spans="7:11" x14ac:dyDescent="0.2">
      <c r="G558" s="23"/>
      <c r="H558" s="6"/>
      <c r="K558" s="1"/>
    </row>
    <row r="559" spans="7:11" x14ac:dyDescent="0.2">
      <c r="G559" s="23"/>
      <c r="H559" s="6"/>
      <c r="K559" s="1"/>
    </row>
    <row r="560" spans="7:11" x14ac:dyDescent="0.2">
      <c r="G560" s="23"/>
      <c r="H560" s="6"/>
      <c r="K560" s="1"/>
    </row>
    <row r="561" spans="7:11" x14ac:dyDescent="0.2">
      <c r="G561" s="23"/>
      <c r="H561" s="6"/>
      <c r="K561" s="1"/>
    </row>
    <row r="562" spans="7:11" x14ac:dyDescent="0.2">
      <c r="G562" s="23"/>
      <c r="H562" s="6"/>
      <c r="K562" s="1"/>
    </row>
    <row r="563" spans="7:11" x14ac:dyDescent="0.2">
      <c r="G563" s="23"/>
      <c r="H563" s="6"/>
      <c r="K563" s="1"/>
    </row>
    <row r="564" spans="7:11" x14ac:dyDescent="0.2">
      <c r="G564" s="23"/>
      <c r="H564" s="6"/>
      <c r="K564" s="1"/>
    </row>
    <row r="565" spans="7:11" x14ac:dyDescent="0.2">
      <c r="G565" s="23"/>
      <c r="H565" s="6"/>
      <c r="K565" s="1"/>
    </row>
    <row r="566" spans="7:11" x14ac:dyDescent="0.2">
      <c r="G566" s="23"/>
      <c r="H566" s="6"/>
      <c r="K566" s="1"/>
    </row>
    <row r="567" spans="7:11" x14ac:dyDescent="0.2">
      <c r="G567" s="23"/>
      <c r="H567" s="6"/>
      <c r="K567" s="1"/>
    </row>
    <row r="568" spans="7:11" x14ac:dyDescent="0.2">
      <c r="G568" s="23"/>
      <c r="H568" s="6"/>
      <c r="K568" s="1"/>
    </row>
    <row r="569" spans="7:11" x14ac:dyDescent="0.2">
      <c r="G569" s="23"/>
      <c r="H569" s="6"/>
      <c r="K569" s="1"/>
    </row>
    <row r="570" spans="7:11" x14ac:dyDescent="0.2">
      <c r="G570" s="23"/>
      <c r="H570" s="6"/>
      <c r="K570" s="1"/>
    </row>
    <row r="571" spans="7:11" x14ac:dyDescent="0.2">
      <c r="G571" s="23"/>
      <c r="H571" s="6"/>
      <c r="K571" s="1"/>
    </row>
    <row r="572" spans="7:11" x14ac:dyDescent="0.2">
      <c r="G572" s="23"/>
      <c r="H572" s="6"/>
      <c r="K572" s="1"/>
    </row>
    <row r="573" spans="7:11" x14ac:dyDescent="0.2">
      <c r="G573" s="23"/>
      <c r="H573" s="6"/>
      <c r="K573" s="1"/>
    </row>
    <row r="574" spans="7:11" x14ac:dyDescent="0.2">
      <c r="G574" s="23"/>
      <c r="H574" s="6"/>
      <c r="K574" s="1"/>
    </row>
    <row r="575" spans="7:11" x14ac:dyDescent="0.2">
      <c r="G575" s="23"/>
      <c r="H575" s="6"/>
      <c r="K575" s="1"/>
    </row>
    <row r="576" spans="7:11" x14ac:dyDescent="0.2">
      <c r="G576" s="23"/>
      <c r="H576" s="6"/>
      <c r="K576" s="1"/>
    </row>
    <row r="577" spans="7:11" x14ac:dyDescent="0.2">
      <c r="G577" s="23"/>
      <c r="H577" s="6"/>
      <c r="K577" s="1"/>
    </row>
    <row r="578" spans="7:11" x14ac:dyDescent="0.2">
      <c r="G578" s="23"/>
      <c r="H578" s="6"/>
      <c r="K578" s="1"/>
    </row>
    <row r="579" spans="7:11" x14ac:dyDescent="0.2">
      <c r="G579" s="23"/>
      <c r="H579" s="6"/>
      <c r="K579" s="1"/>
    </row>
    <row r="580" spans="7:11" x14ac:dyDescent="0.2">
      <c r="G580" s="23"/>
      <c r="H580" s="6"/>
      <c r="K580" s="1"/>
    </row>
    <row r="581" spans="7:11" x14ac:dyDescent="0.2">
      <c r="G581" s="23"/>
      <c r="H581" s="6"/>
      <c r="K581" s="1"/>
    </row>
    <row r="582" spans="7:11" x14ac:dyDescent="0.2">
      <c r="G582" s="23"/>
      <c r="H582" s="6"/>
      <c r="K582" s="1"/>
    </row>
    <row r="583" spans="7:11" x14ac:dyDescent="0.2">
      <c r="G583" s="23"/>
      <c r="H583" s="6"/>
      <c r="K583" s="1"/>
    </row>
    <row r="584" spans="7:11" x14ac:dyDescent="0.2">
      <c r="G584" s="23"/>
      <c r="H584" s="6"/>
      <c r="K584" s="1"/>
    </row>
    <row r="585" spans="7:11" x14ac:dyDescent="0.2">
      <c r="G585" s="23"/>
      <c r="H585" s="6"/>
      <c r="K585" s="1"/>
    </row>
    <row r="586" spans="7:11" x14ac:dyDescent="0.2">
      <c r="G586" s="23"/>
      <c r="H586" s="6"/>
      <c r="K586" s="1"/>
    </row>
    <row r="587" spans="7:11" x14ac:dyDescent="0.2">
      <c r="G587" s="23"/>
      <c r="H587" s="6"/>
      <c r="K587" s="1"/>
    </row>
    <row r="588" spans="7:11" x14ac:dyDescent="0.2">
      <c r="G588" s="23"/>
      <c r="H588" s="6"/>
      <c r="K588" s="1"/>
    </row>
    <row r="589" spans="7:11" x14ac:dyDescent="0.2">
      <c r="G589" s="23"/>
      <c r="H589" s="6"/>
      <c r="K589" s="1"/>
    </row>
    <row r="590" spans="7:11" x14ac:dyDescent="0.2">
      <c r="G590" s="23"/>
      <c r="H590" s="6"/>
      <c r="K590" s="1"/>
    </row>
    <row r="591" spans="7:11" x14ac:dyDescent="0.2">
      <c r="G591" s="23"/>
      <c r="H591" s="6"/>
      <c r="K591" s="1"/>
    </row>
    <row r="592" spans="7:11" x14ac:dyDescent="0.2">
      <c r="G592" s="23"/>
      <c r="H592" s="6"/>
      <c r="K592" s="1"/>
    </row>
    <row r="593" spans="7:11" x14ac:dyDescent="0.2">
      <c r="G593" s="23"/>
      <c r="H593" s="6"/>
      <c r="K593" s="1"/>
    </row>
    <row r="594" spans="7:11" x14ac:dyDescent="0.2">
      <c r="G594" s="23"/>
      <c r="H594" s="6"/>
      <c r="K594" s="1"/>
    </row>
    <row r="595" spans="7:11" x14ac:dyDescent="0.2">
      <c r="G595" s="23"/>
      <c r="H595" s="6"/>
      <c r="K595" s="1"/>
    </row>
    <row r="596" spans="7:11" x14ac:dyDescent="0.2">
      <c r="G596" s="23"/>
      <c r="H596" s="6"/>
      <c r="K596" s="1"/>
    </row>
    <row r="597" spans="7:11" x14ac:dyDescent="0.2">
      <c r="G597" s="23"/>
      <c r="H597" s="6"/>
      <c r="K597" s="1"/>
    </row>
    <row r="598" spans="7:11" x14ac:dyDescent="0.2">
      <c r="G598" s="23"/>
      <c r="H598" s="6"/>
      <c r="K598" s="1"/>
    </row>
    <row r="599" spans="7:11" x14ac:dyDescent="0.2">
      <c r="G599" s="23"/>
      <c r="H599" s="6"/>
      <c r="K599" s="1"/>
    </row>
    <row r="600" spans="7:11" x14ac:dyDescent="0.2">
      <c r="G600" s="23"/>
      <c r="H600" s="6"/>
      <c r="K600" s="1"/>
    </row>
    <row r="601" spans="7:11" x14ac:dyDescent="0.2">
      <c r="G601" s="23"/>
      <c r="H601" s="6"/>
      <c r="K601" s="1"/>
    </row>
    <row r="602" spans="7:11" x14ac:dyDescent="0.2">
      <c r="G602" s="23"/>
      <c r="H602" s="6"/>
      <c r="K602" s="1"/>
    </row>
    <row r="603" spans="7:11" x14ac:dyDescent="0.2">
      <c r="G603" s="23"/>
      <c r="H603" s="6"/>
      <c r="K603" s="1"/>
    </row>
    <row r="604" spans="7:11" x14ac:dyDescent="0.2">
      <c r="G604" s="23"/>
      <c r="H604" s="6"/>
      <c r="K604" s="1"/>
    </row>
    <row r="605" spans="7:11" x14ac:dyDescent="0.2">
      <c r="G605" s="23"/>
      <c r="H605" s="6"/>
      <c r="K605" s="1"/>
    </row>
    <row r="606" spans="7:11" x14ac:dyDescent="0.2">
      <c r="G606" s="23"/>
      <c r="H606" s="6"/>
      <c r="K606" s="1"/>
    </row>
    <row r="607" spans="7:11" x14ac:dyDescent="0.2">
      <c r="G607" s="23"/>
      <c r="H607" s="6"/>
      <c r="K607" s="1"/>
    </row>
    <row r="608" spans="7:11" x14ac:dyDescent="0.2">
      <c r="G608" s="23"/>
      <c r="H608" s="6"/>
      <c r="K608" s="1"/>
    </row>
    <row r="609" spans="7:11" x14ac:dyDescent="0.2">
      <c r="G609" s="23"/>
      <c r="H609" s="6"/>
      <c r="K609" s="1"/>
    </row>
    <row r="610" spans="7:11" x14ac:dyDescent="0.2">
      <c r="G610" s="23"/>
      <c r="H610" s="6"/>
      <c r="K610" s="1"/>
    </row>
    <row r="611" spans="7:11" x14ac:dyDescent="0.2">
      <c r="G611" s="23"/>
      <c r="H611" s="6"/>
      <c r="K611" s="1"/>
    </row>
    <row r="612" spans="7:11" x14ac:dyDescent="0.2">
      <c r="G612" s="23"/>
      <c r="H612" s="6"/>
      <c r="K612" s="1"/>
    </row>
    <row r="613" spans="7:11" x14ac:dyDescent="0.2">
      <c r="G613" s="23"/>
      <c r="H613" s="6"/>
      <c r="K613" s="1"/>
    </row>
    <row r="614" spans="7:11" x14ac:dyDescent="0.2">
      <c r="G614" s="23"/>
      <c r="H614" s="6"/>
      <c r="K614" s="1"/>
    </row>
    <row r="615" spans="7:11" x14ac:dyDescent="0.2">
      <c r="G615" s="23"/>
      <c r="H615" s="6"/>
      <c r="K615" s="1"/>
    </row>
    <row r="616" spans="7:11" x14ac:dyDescent="0.2">
      <c r="G616" s="23"/>
      <c r="H616" s="6"/>
      <c r="K616" s="1"/>
    </row>
    <row r="617" spans="7:11" x14ac:dyDescent="0.2">
      <c r="G617" s="23"/>
      <c r="H617" s="6"/>
      <c r="K617" s="1"/>
    </row>
    <row r="618" spans="7:11" x14ac:dyDescent="0.2">
      <c r="G618" s="23"/>
      <c r="H618" s="6"/>
      <c r="K618" s="1"/>
    </row>
    <row r="619" spans="7:11" x14ac:dyDescent="0.2">
      <c r="G619" s="23"/>
      <c r="H619" s="6"/>
      <c r="K619" s="1"/>
    </row>
    <row r="620" spans="7:11" x14ac:dyDescent="0.2">
      <c r="G620" s="23"/>
      <c r="H620" s="6"/>
      <c r="K620" s="1"/>
    </row>
    <row r="621" spans="7:11" x14ac:dyDescent="0.2">
      <c r="G621" s="23"/>
      <c r="H621" s="6"/>
      <c r="K621" s="1"/>
    </row>
    <row r="622" spans="7:11" x14ac:dyDescent="0.2">
      <c r="G622" s="23"/>
      <c r="H622" s="6"/>
      <c r="K622" s="1"/>
    </row>
    <row r="623" spans="7:11" x14ac:dyDescent="0.2">
      <c r="G623" s="23"/>
      <c r="H623" s="6"/>
      <c r="K623" s="1"/>
    </row>
    <row r="624" spans="7:11" x14ac:dyDescent="0.2">
      <c r="G624" s="23"/>
      <c r="H624" s="6"/>
      <c r="K624" s="1"/>
    </row>
    <row r="625" spans="7:11" x14ac:dyDescent="0.2">
      <c r="G625" s="23"/>
      <c r="H625" s="6"/>
      <c r="K625" s="1"/>
    </row>
    <row r="626" spans="7:11" x14ac:dyDescent="0.2">
      <c r="G626" s="23"/>
      <c r="H626" s="6"/>
      <c r="K626" s="1"/>
    </row>
    <row r="627" spans="7:11" x14ac:dyDescent="0.2">
      <c r="G627" s="23"/>
      <c r="H627" s="6"/>
      <c r="K627" s="1"/>
    </row>
    <row r="628" spans="7:11" x14ac:dyDescent="0.2">
      <c r="G628" s="23"/>
      <c r="H628" s="6"/>
      <c r="K628" s="1"/>
    </row>
    <row r="629" spans="7:11" x14ac:dyDescent="0.2">
      <c r="G629" s="23"/>
      <c r="H629" s="6"/>
      <c r="K629" s="1"/>
    </row>
    <row r="630" spans="7:11" x14ac:dyDescent="0.2">
      <c r="G630" s="23"/>
      <c r="H630" s="6"/>
      <c r="K630" s="1"/>
    </row>
    <row r="631" spans="7:11" x14ac:dyDescent="0.2">
      <c r="G631" s="23"/>
      <c r="H631" s="6"/>
      <c r="K631" s="1"/>
    </row>
    <row r="632" spans="7:11" x14ac:dyDescent="0.2">
      <c r="G632" s="23"/>
      <c r="H632" s="6"/>
      <c r="K632" s="1"/>
    </row>
    <row r="633" spans="7:11" x14ac:dyDescent="0.2">
      <c r="G633" s="23"/>
      <c r="H633" s="6"/>
      <c r="K633" s="1"/>
    </row>
    <row r="634" spans="7:11" x14ac:dyDescent="0.2">
      <c r="G634" s="23"/>
      <c r="H634" s="6"/>
      <c r="K634" s="1"/>
    </row>
    <row r="635" spans="7:11" x14ac:dyDescent="0.2">
      <c r="G635" s="23"/>
      <c r="H635" s="6"/>
      <c r="K635" s="1"/>
    </row>
    <row r="636" spans="7:11" x14ac:dyDescent="0.2">
      <c r="G636" s="23"/>
      <c r="H636" s="6"/>
      <c r="K636" s="1"/>
    </row>
    <row r="637" spans="7:11" x14ac:dyDescent="0.2">
      <c r="G637" s="23"/>
      <c r="H637" s="6"/>
      <c r="K637" s="1"/>
    </row>
    <row r="638" spans="7:11" x14ac:dyDescent="0.2">
      <c r="G638" s="23"/>
      <c r="H638" s="6"/>
      <c r="K638" s="1"/>
    </row>
    <row r="639" spans="7:11" x14ac:dyDescent="0.2">
      <c r="G639" s="23"/>
      <c r="H639" s="6"/>
      <c r="K639" s="1"/>
    </row>
    <row r="640" spans="7:11" x14ac:dyDescent="0.2">
      <c r="G640" s="23"/>
      <c r="H640" s="6"/>
      <c r="K640" s="1"/>
    </row>
    <row r="641" spans="7:11" x14ac:dyDescent="0.2">
      <c r="G641" s="23"/>
      <c r="H641" s="6"/>
      <c r="K641" s="1"/>
    </row>
    <row r="642" spans="7:11" x14ac:dyDescent="0.2">
      <c r="G642" s="23"/>
      <c r="H642" s="6"/>
      <c r="K642" s="1"/>
    </row>
    <row r="643" spans="7:11" x14ac:dyDescent="0.2">
      <c r="G643" s="23"/>
      <c r="H643" s="6"/>
      <c r="K643" s="1"/>
    </row>
    <row r="644" spans="7:11" x14ac:dyDescent="0.2">
      <c r="G644" s="23"/>
      <c r="H644" s="6"/>
      <c r="K644" s="1"/>
    </row>
    <row r="645" spans="7:11" x14ac:dyDescent="0.2">
      <c r="G645" s="23"/>
      <c r="H645" s="6"/>
      <c r="K645" s="1"/>
    </row>
    <row r="646" spans="7:11" x14ac:dyDescent="0.2">
      <c r="G646" s="23"/>
      <c r="H646" s="6"/>
      <c r="K646" s="1"/>
    </row>
    <row r="647" spans="7:11" x14ac:dyDescent="0.2">
      <c r="G647" s="23"/>
      <c r="H647" s="6"/>
      <c r="K647" s="1"/>
    </row>
    <row r="648" spans="7:11" x14ac:dyDescent="0.2">
      <c r="G648" s="23"/>
      <c r="H648" s="6"/>
      <c r="K648" s="1"/>
    </row>
    <row r="649" spans="7:11" x14ac:dyDescent="0.2">
      <c r="G649" s="23"/>
      <c r="H649" s="6"/>
      <c r="K649" s="1"/>
    </row>
    <row r="650" spans="7:11" x14ac:dyDescent="0.2">
      <c r="G650" s="23"/>
      <c r="H650" s="6"/>
      <c r="K650" s="1"/>
    </row>
    <row r="651" spans="7:11" x14ac:dyDescent="0.2">
      <c r="G651" s="23"/>
      <c r="H651" s="6"/>
      <c r="K651" s="1"/>
    </row>
    <row r="652" spans="7:11" x14ac:dyDescent="0.2">
      <c r="G652" s="23"/>
      <c r="H652" s="6"/>
      <c r="K652" s="1"/>
    </row>
    <row r="653" spans="7:11" x14ac:dyDescent="0.2">
      <c r="G653" s="23"/>
      <c r="H653" s="6"/>
      <c r="K653" s="1"/>
    </row>
    <row r="654" spans="7:11" x14ac:dyDescent="0.2">
      <c r="G654" s="23"/>
      <c r="H654" s="6"/>
      <c r="K654" s="1"/>
    </row>
    <row r="655" spans="7:11" x14ac:dyDescent="0.2">
      <c r="G655" s="23"/>
      <c r="H655" s="6"/>
      <c r="K655" s="1"/>
    </row>
    <row r="656" spans="7:11" x14ac:dyDescent="0.2">
      <c r="G656" s="23"/>
      <c r="H656" s="6"/>
      <c r="K656" s="1"/>
    </row>
    <row r="657" spans="7:11" x14ac:dyDescent="0.2">
      <c r="G657" s="23"/>
      <c r="H657" s="6"/>
      <c r="K657" s="1"/>
    </row>
    <row r="658" spans="7:11" x14ac:dyDescent="0.2">
      <c r="G658" s="23"/>
      <c r="H658" s="6"/>
      <c r="K658" s="1"/>
    </row>
    <row r="659" spans="7:11" x14ac:dyDescent="0.2">
      <c r="G659" s="23"/>
      <c r="H659" s="6"/>
      <c r="K659" s="1"/>
    </row>
    <row r="660" spans="7:11" x14ac:dyDescent="0.2">
      <c r="G660" s="23"/>
      <c r="H660" s="6"/>
      <c r="K660" s="1"/>
    </row>
    <row r="661" spans="7:11" x14ac:dyDescent="0.2">
      <c r="G661" s="23"/>
      <c r="H661" s="6"/>
      <c r="K661" s="1"/>
    </row>
    <row r="662" spans="7:11" x14ac:dyDescent="0.2">
      <c r="G662" s="23"/>
      <c r="H662" s="6"/>
      <c r="K662" s="1"/>
    </row>
    <row r="663" spans="7:11" x14ac:dyDescent="0.2">
      <c r="G663" s="23"/>
      <c r="H663" s="6"/>
      <c r="K663" s="1"/>
    </row>
    <row r="664" spans="7:11" x14ac:dyDescent="0.2">
      <c r="G664" s="23"/>
      <c r="H664" s="6"/>
      <c r="K664" s="1"/>
    </row>
    <row r="665" spans="7:11" x14ac:dyDescent="0.2">
      <c r="G665" s="23"/>
      <c r="H665" s="6"/>
      <c r="K665" s="1"/>
    </row>
    <row r="666" spans="7:11" x14ac:dyDescent="0.2">
      <c r="G666" s="23"/>
      <c r="H666" s="6"/>
      <c r="K666" s="1"/>
    </row>
    <row r="667" spans="7:11" x14ac:dyDescent="0.2">
      <c r="G667" s="23"/>
      <c r="H667" s="6"/>
      <c r="K667" s="1"/>
    </row>
    <row r="668" spans="7:11" x14ac:dyDescent="0.2">
      <c r="G668" s="23"/>
      <c r="H668" s="6"/>
      <c r="K668" s="1"/>
    </row>
    <row r="669" spans="7:11" x14ac:dyDescent="0.2">
      <c r="G669" s="23"/>
      <c r="H669" s="6"/>
      <c r="K669" s="1"/>
    </row>
    <row r="670" spans="7:11" x14ac:dyDescent="0.2">
      <c r="G670" s="23"/>
      <c r="H670" s="6"/>
      <c r="K670" s="1"/>
    </row>
    <row r="671" spans="7:11" x14ac:dyDescent="0.2">
      <c r="G671" s="23"/>
      <c r="H671" s="6"/>
      <c r="K671" s="1"/>
    </row>
    <row r="672" spans="7:11" x14ac:dyDescent="0.2">
      <c r="G672" s="23"/>
      <c r="H672" s="6"/>
      <c r="K672" s="1"/>
    </row>
    <row r="673" spans="7:11" x14ac:dyDescent="0.2">
      <c r="G673" s="23"/>
      <c r="H673" s="6"/>
      <c r="K673" s="1"/>
    </row>
    <row r="674" spans="7:11" x14ac:dyDescent="0.2">
      <c r="G674" s="23"/>
      <c r="H674" s="6"/>
      <c r="K674" s="1"/>
    </row>
    <row r="675" spans="7:11" x14ac:dyDescent="0.2">
      <c r="G675" s="23"/>
      <c r="H675" s="6"/>
      <c r="K675" s="1"/>
    </row>
    <row r="676" spans="7:11" x14ac:dyDescent="0.2">
      <c r="G676" s="23"/>
      <c r="H676" s="6"/>
      <c r="K676" s="1"/>
    </row>
    <row r="677" spans="7:11" x14ac:dyDescent="0.2">
      <c r="G677" s="23"/>
      <c r="H677" s="6"/>
      <c r="K677" s="1"/>
    </row>
    <row r="678" spans="7:11" x14ac:dyDescent="0.2">
      <c r="G678" s="23"/>
      <c r="H678" s="6"/>
      <c r="K678" s="1"/>
    </row>
    <row r="679" spans="7:11" x14ac:dyDescent="0.2">
      <c r="G679" s="23"/>
      <c r="H679" s="6"/>
      <c r="K679" s="1"/>
    </row>
    <row r="680" spans="7:11" x14ac:dyDescent="0.2">
      <c r="G680" s="23"/>
      <c r="H680" s="6"/>
      <c r="K680" s="1"/>
    </row>
    <row r="681" spans="7:11" x14ac:dyDescent="0.2">
      <c r="G681" s="23"/>
      <c r="H681" s="6"/>
      <c r="K681" s="1"/>
    </row>
    <row r="682" spans="7:11" x14ac:dyDescent="0.2">
      <c r="G682" s="23"/>
      <c r="H682" s="6"/>
      <c r="K682" s="1"/>
    </row>
    <row r="683" spans="7:11" x14ac:dyDescent="0.2">
      <c r="G683" s="23"/>
      <c r="H683" s="6"/>
      <c r="K683" s="1"/>
    </row>
    <row r="684" spans="7:11" x14ac:dyDescent="0.2">
      <c r="G684" s="23"/>
      <c r="H684" s="6"/>
      <c r="K684" s="1"/>
    </row>
    <row r="685" spans="7:11" x14ac:dyDescent="0.2">
      <c r="G685" s="23"/>
      <c r="H685" s="6"/>
      <c r="K685" s="1"/>
    </row>
    <row r="686" spans="7:11" x14ac:dyDescent="0.2">
      <c r="G686" s="23"/>
      <c r="H686" s="6"/>
      <c r="K686" s="1"/>
    </row>
    <row r="687" spans="7:11" x14ac:dyDescent="0.2">
      <c r="G687" s="23"/>
      <c r="H687" s="6"/>
      <c r="K687" s="1"/>
    </row>
    <row r="688" spans="7:11" x14ac:dyDescent="0.2">
      <c r="G688" s="23"/>
      <c r="H688" s="6"/>
      <c r="K688" s="1"/>
    </row>
    <row r="689" spans="7:11" x14ac:dyDescent="0.2">
      <c r="G689" s="23"/>
      <c r="H689" s="6"/>
      <c r="K689" s="1"/>
    </row>
    <row r="690" spans="7:11" x14ac:dyDescent="0.2">
      <c r="G690" s="23"/>
      <c r="H690" s="6"/>
      <c r="K690" s="1"/>
    </row>
    <row r="691" spans="7:11" x14ac:dyDescent="0.2">
      <c r="G691" s="23"/>
      <c r="H691" s="6"/>
      <c r="K691" s="1"/>
    </row>
    <row r="692" spans="7:11" x14ac:dyDescent="0.2">
      <c r="G692" s="23"/>
      <c r="H692" s="6"/>
      <c r="K692" s="1"/>
    </row>
    <row r="693" spans="7:11" x14ac:dyDescent="0.2">
      <c r="G693" s="23"/>
      <c r="H693" s="6"/>
      <c r="K693" s="1"/>
    </row>
    <row r="694" spans="7:11" x14ac:dyDescent="0.2">
      <c r="G694" s="23"/>
      <c r="H694" s="6"/>
      <c r="K694" s="1"/>
    </row>
    <row r="695" spans="7:11" x14ac:dyDescent="0.2">
      <c r="G695" s="23"/>
      <c r="H695" s="6"/>
      <c r="K695" s="1"/>
    </row>
    <row r="696" spans="7:11" x14ac:dyDescent="0.2">
      <c r="G696" s="23"/>
      <c r="H696" s="6"/>
      <c r="K696" s="1"/>
    </row>
    <row r="697" spans="7:11" x14ac:dyDescent="0.2">
      <c r="G697" s="23"/>
      <c r="H697" s="6"/>
      <c r="K697" s="1"/>
    </row>
    <row r="698" spans="7:11" x14ac:dyDescent="0.2">
      <c r="G698" s="23"/>
      <c r="H698" s="6"/>
      <c r="K698" s="1"/>
    </row>
    <row r="699" spans="7:11" x14ac:dyDescent="0.2">
      <c r="G699" s="23"/>
      <c r="H699" s="6"/>
      <c r="K699" s="1"/>
    </row>
    <row r="700" spans="7:11" x14ac:dyDescent="0.2">
      <c r="G700" s="23"/>
      <c r="H700" s="6"/>
      <c r="K700" s="1"/>
    </row>
    <row r="701" spans="7:11" x14ac:dyDescent="0.2">
      <c r="G701" s="23"/>
      <c r="H701" s="6"/>
      <c r="K701" s="1"/>
    </row>
    <row r="702" spans="7:11" x14ac:dyDescent="0.2">
      <c r="G702" s="23"/>
      <c r="H702" s="6"/>
      <c r="K702" s="1"/>
    </row>
    <row r="703" spans="7:11" x14ac:dyDescent="0.2">
      <c r="G703" s="23"/>
      <c r="H703" s="6"/>
      <c r="K703" s="1"/>
    </row>
    <row r="704" spans="7:11" x14ac:dyDescent="0.2">
      <c r="G704" s="23"/>
      <c r="H704" s="6"/>
      <c r="K704" s="1"/>
    </row>
    <row r="705" spans="7:11" x14ac:dyDescent="0.2">
      <c r="G705" s="23"/>
      <c r="H705" s="6"/>
      <c r="K705" s="1"/>
    </row>
    <row r="706" spans="7:11" x14ac:dyDescent="0.2">
      <c r="G706" s="23"/>
      <c r="H706" s="6"/>
      <c r="K706" s="1"/>
    </row>
    <row r="707" spans="7:11" x14ac:dyDescent="0.2">
      <c r="G707" s="23"/>
      <c r="H707" s="6"/>
      <c r="K707" s="1"/>
    </row>
    <row r="708" spans="7:11" x14ac:dyDescent="0.2">
      <c r="G708" s="23"/>
      <c r="H708" s="6"/>
      <c r="K708" s="1"/>
    </row>
    <row r="709" spans="7:11" x14ac:dyDescent="0.2">
      <c r="G709" s="23"/>
      <c r="H709" s="6"/>
      <c r="K709" s="1"/>
    </row>
    <row r="710" spans="7:11" x14ac:dyDescent="0.2">
      <c r="G710" s="23"/>
      <c r="H710" s="6"/>
      <c r="K710" s="1"/>
    </row>
    <row r="711" spans="7:11" x14ac:dyDescent="0.2">
      <c r="G711" s="23"/>
      <c r="H711" s="6"/>
      <c r="K711" s="1"/>
    </row>
    <row r="712" spans="7:11" x14ac:dyDescent="0.2">
      <c r="G712" s="23"/>
      <c r="H712" s="6"/>
      <c r="K712" s="1"/>
    </row>
    <row r="713" spans="7:11" x14ac:dyDescent="0.2">
      <c r="G713" s="23"/>
      <c r="H713" s="6"/>
      <c r="K713" s="1"/>
    </row>
    <row r="714" spans="7:11" x14ac:dyDescent="0.2">
      <c r="G714" s="23"/>
      <c r="H714" s="6"/>
      <c r="K714" s="1"/>
    </row>
    <row r="715" spans="7:11" x14ac:dyDescent="0.2">
      <c r="G715" s="23"/>
      <c r="H715" s="6"/>
      <c r="K715" s="1"/>
    </row>
    <row r="716" spans="7:11" x14ac:dyDescent="0.2">
      <c r="G716" s="23"/>
      <c r="H716" s="6"/>
      <c r="K716" s="1"/>
    </row>
    <row r="717" spans="7:11" x14ac:dyDescent="0.2">
      <c r="G717" s="23"/>
      <c r="H717" s="6"/>
      <c r="K717" s="1"/>
    </row>
    <row r="718" spans="7:11" x14ac:dyDescent="0.2">
      <c r="G718" s="23"/>
      <c r="H718" s="6"/>
      <c r="K718" s="1"/>
    </row>
    <row r="719" spans="7:11" x14ac:dyDescent="0.2">
      <c r="G719" s="23"/>
      <c r="H719" s="6"/>
      <c r="K719" s="1"/>
    </row>
    <row r="720" spans="7:11" x14ac:dyDescent="0.2">
      <c r="G720" s="23"/>
      <c r="H720" s="6"/>
      <c r="K720" s="1"/>
    </row>
    <row r="721" spans="7:11" x14ac:dyDescent="0.2">
      <c r="G721" s="23"/>
      <c r="H721" s="6"/>
      <c r="K721" s="1"/>
    </row>
    <row r="722" spans="7:11" x14ac:dyDescent="0.2">
      <c r="G722" s="23"/>
      <c r="H722" s="6"/>
      <c r="K722" s="1"/>
    </row>
    <row r="723" spans="7:11" x14ac:dyDescent="0.2">
      <c r="G723" s="23"/>
      <c r="H723" s="6"/>
      <c r="K723" s="1"/>
    </row>
    <row r="724" spans="7:11" x14ac:dyDescent="0.2">
      <c r="G724" s="23"/>
      <c r="H724" s="6"/>
      <c r="K724" s="1"/>
    </row>
    <row r="725" spans="7:11" x14ac:dyDescent="0.2">
      <c r="G725" s="23"/>
      <c r="H725" s="6"/>
      <c r="K725" s="1"/>
    </row>
    <row r="726" spans="7:11" x14ac:dyDescent="0.2">
      <c r="G726" s="23"/>
      <c r="H726" s="6"/>
      <c r="K726" s="1"/>
    </row>
    <row r="727" spans="7:11" x14ac:dyDescent="0.2">
      <c r="G727" s="23"/>
      <c r="H727" s="6"/>
      <c r="K727" s="1"/>
    </row>
    <row r="728" spans="7:11" x14ac:dyDescent="0.2">
      <c r="G728" s="23"/>
      <c r="H728" s="6"/>
      <c r="K728" s="1"/>
    </row>
    <row r="729" spans="7:11" x14ac:dyDescent="0.2">
      <c r="G729" s="23"/>
      <c r="H729" s="6"/>
      <c r="K729" s="1"/>
    </row>
    <row r="730" spans="7:11" x14ac:dyDescent="0.2">
      <c r="G730" s="23"/>
      <c r="H730" s="6"/>
      <c r="K730" s="1"/>
    </row>
    <row r="731" spans="7:11" x14ac:dyDescent="0.2">
      <c r="G731" s="23"/>
      <c r="H731" s="6"/>
      <c r="K731" s="1"/>
    </row>
    <row r="732" spans="7:11" x14ac:dyDescent="0.2">
      <c r="G732" s="23"/>
      <c r="H732" s="6"/>
      <c r="K732" s="1"/>
    </row>
    <row r="733" spans="7:11" x14ac:dyDescent="0.2">
      <c r="G733" s="23"/>
      <c r="H733" s="6"/>
      <c r="K733" s="1"/>
    </row>
    <row r="734" spans="7:11" x14ac:dyDescent="0.2">
      <c r="G734" s="23"/>
      <c r="H734" s="6"/>
      <c r="K734" s="1"/>
    </row>
    <row r="735" spans="7:11" x14ac:dyDescent="0.2">
      <c r="G735" s="23"/>
      <c r="H735" s="6"/>
      <c r="K735" s="1"/>
    </row>
    <row r="736" spans="7:11" x14ac:dyDescent="0.2">
      <c r="G736" s="23"/>
      <c r="H736" s="6"/>
      <c r="K736" s="1"/>
    </row>
    <row r="737" spans="7:11" x14ac:dyDescent="0.2">
      <c r="G737" s="23"/>
      <c r="H737" s="6"/>
      <c r="K737" s="1"/>
    </row>
    <row r="738" spans="7:11" x14ac:dyDescent="0.2">
      <c r="G738" s="23"/>
      <c r="H738" s="6"/>
      <c r="K738" s="1"/>
    </row>
    <row r="739" spans="7:11" x14ac:dyDescent="0.2">
      <c r="G739" s="23"/>
      <c r="H739" s="6"/>
      <c r="K739" s="1"/>
    </row>
    <row r="740" spans="7:11" x14ac:dyDescent="0.2">
      <c r="G740" s="23"/>
      <c r="H740" s="6"/>
      <c r="K740" s="1"/>
    </row>
    <row r="741" spans="7:11" x14ac:dyDescent="0.2">
      <c r="G741" s="23"/>
      <c r="H741" s="6"/>
      <c r="K741" s="1"/>
    </row>
    <row r="742" spans="7:11" x14ac:dyDescent="0.2">
      <c r="G742" s="23"/>
      <c r="H742" s="6"/>
      <c r="K742" s="1"/>
    </row>
    <row r="743" spans="7:11" x14ac:dyDescent="0.2">
      <c r="G743" s="23"/>
      <c r="H743" s="6"/>
      <c r="K743" s="1"/>
    </row>
    <row r="744" spans="7:11" x14ac:dyDescent="0.2">
      <c r="G744" s="23"/>
      <c r="H744" s="6"/>
      <c r="K744" s="1"/>
    </row>
    <row r="745" spans="7:11" x14ac:dyDescent="0.2">
      <c r="G745" s="23"/>
      <c r="H745" s="6"/>
      <c r="K745" s="1"/>
    </row>
    <row r="746" spans="7:11" x14ac:dyDescent="0.2">
      <c r="G746" s="23"/>
      <c r="H746" s="6"/>
      <c r="K746" s="1"/>
    </row>
    <row r="747" spans="7:11" x14ac:dyDescent="0.2">
      <c r="G747" s="23"/>
      <c r="H747" s="6"/>
      <c r="K747" s="1"/>
    </row>
    <row r="748" spans="7:11" x14ac:dyDescent="0.2">
      <c r="G748" s="23"/>
      <c r="H748" s="6"/>
      <c r="K748" s="1"/>
    </row>
    <row r="749" spans="7:11" x14ac:dyDescent="0.2">
      <c r="G749" s="23"/>
      <c r="H749" s="6"/>
      <c r="K749" s="1"/>
    </row>
    <row r="750" spans="7:11" x14ac:dyDescent="0.2">
      <c r="G750" s="23"/>
      <c r="H750" s="6"/>
      <c r="K750" s="1"/>
    </row>
    <row r="751" spans="7:11" x14ac:dyDescent="0.2">
      <c r="G751" s="23"/>
      <c r="H751" s="6"/>
      <c r="K751" s="1"/>
    </row>
    <row r="752" spans="7:11" x14ac:dyDescent="0.2">
      <c r="G752" s="23"/>
      <c r="H752" s="6"/>
      <c r="K752" s="1"/>
    </row>
    <row r="753" spans="7:11" x14ac:dyDescent="0.2">
      <c r="G753" s="23"/>
      <c r="H753" s="6"/>
      <c r="K753" s="1"/>
    </row>
    <row r="754" spans="7:11" x14ac:dyDescent="0.2">
      <c r="G754" s="23"/>
      <c r="H754" s="6"/>
      <c r="K754" s="1"/>
    </row>
    <row r="755" spans="7:11" x14ac:dyDescent="0.2">
      <c r="G755" s="23"/>
      <c r="H755" s="6"/>
      <c r="K755" s="1"/>
    </row>
    <row r="756" spans="7:11" x14ac:dyDescent="0.2">
      <c r="G756" s="23"/>
      <c r="H756" s="6"/>
      <c r="K756" s="1"/>
    </row>
    <row r="757" spans="7:11" x14ac:dyDescent="0.2">
      <c r="G757" s="23"/>
      <c r="H757" s="6"/>
      <c r="K757" s="1"/>
    </row>
    <row r="758" spans="7:11" x14ac:dyDescent="0.2">
      <c r="G758" s="23"/>
      <c r="H758" s="6"/>
      <c r="K758" s="1"/>
    </row>
    <row r="759" spans="7:11" x14ac:dyDescent="0.2">
      <c r="G759" s="23"/>
      <c r="H759" s="6"/>
      <c r="K759" s="1"/>
    </row>
    <row r="760" spans="7:11" x14ac:dyDescent="0.2">
      <c r="G760" s="23"/>
      <c r="H760" s="6"/>
      <c r="K760" s="1"/>
    </row>
    <row r="761" spans="7:11" x14ac:dyDescent="0.2">
      <c r="G761" s="23"/>
      <c r="H761" s="6"/>
      <c r="K761" s="1"/>
    </row>
    <row r="762" spans="7:11" x14ac:dyDescent="0.2">
      <c r="G762" s="23"/>
      <c r="H762" s="6"/>
      <c r="K762" s="1"/>
    </row>
    <row r="763" spans="7:11" x14ac:dyDescent="0.2">
      <c r="G763" s="23"/>
      <c r="H763" s="6"/>
      <c r="K763" s="1"/>
    </row>
    <row r="764" spans="7:11" x14ac:dyDescent="0.2">
      <c r="G764" s="23"/>
      <c r="H764" s="6"/>
      <c r="K764" s="1"/>
    </row>
    <row r="765" spans="7:11" x14ac:dyDescent="0.2">
      <c r="G765" s="23"/>
      <c r="H765" s="6"/>
      <c r="K765" s="1"/>
    </row>
    <row r="766" spans="7:11" x14ac:dyDescent="0.2">
      <c r="G766" s="23"/>
      <c r="H766" s="6"/>
      <c r="K766" s="1"/>
    </row>
    <row r="767" spans="7:11" x14ac:dyDescent="0.2">
      <c r="G767" s="23"/>
      <c r="H767" s="6"/>
      <c r="K767" s="1"/>
    </row>
    <row r="768" spans="7:11" x14ac:dyDescent="0.2">
      <c r="G768" s="23"/>
      <c r="H768" s="6"/>
      <c r="K768" s="1"/>
    </row>
    <row r="769" spans="7:11" x14ac:dyDescent="0.2">
      <c r="G769" s="23"/>
      <c r="H769" s="6"/>
      <c r="K769" s="1"/>
    </row>
    <row r="770" spans="7:11" x14ac:dyDescent="0.2">
      <c r="G770" s="23"/>
      <c r="H770" s="6"/>
      <c r="K770" s="1"/>
    </row>
    <row r="771" spans="7:11" x14ac:dyDescent="0.2">
      <c r="G771" s="23"/>
      <c r="H771" s="6"/>
      <c r="K771" s="1"/>
    </row>
    <row r="772" spans="7:11" x14ac:dyDescent="0.2">
      <c r="G772" s="23"/>
      <c r="H772" s="6"/>
      <c r="K772" s="1"/>
    </row>
    <row r="773" spans="7:11" x14ac:dyDescent="0.2">
      <c r="G773" s="23"/>
      <c r="H773" s="6"/>
      <c r="K773" s="1"/>
    </row>
    <row r="774" spans="7:11" x14ac:dyDescent="0.2">
      <c r="G774" s="23"/>
      <c r="H774" s="6"/>
      <c r="K774" s="1"/>
    </row>
    <row r="775" spans="7:11" x14ac:dyDescent="0.2">
      <c r="G775" s="23"/>
      <c r="H775" s="6"/>
      <c r="K775" s="1"/>
    </row>
    <row r="776" spans="7:11" x14ac:dyDescent="0.2">
      <c r="G776" s="23"/>
      <c r="H776" s="6"/>
      <c r="K776" s="1"/>
    </row>
    <row r="777" spans="7:11" x14ac:dyDescent="0.2">
      <c r="G777" s="23"/>
      <c r="H777" s="6"/>
      <c r="K777" s="1"/>
    </row>
    <row r="778" spans="7:11" x14ac:dyDescent="0.2">
      <c r="G778" s="23"/>
      <c r="H778" s="6"/>
      <c r="K778" s="1"/>
    </row>
    <row r="779" spans="7:11" x14ac:dyDescent="0.2">
      <c r="G779" s="23"/>
      <c r="H779" s="6"/>
      <c r="K779" s="1"/>
    </row>
    <row r="780" spans="7:11" x14ac:dyDescent="0.2">
      <c r="G780" s="23"/>
      <c r="H780" s="6"/>
      <c r="K780" s="1"/>
    </row>
    <row r="781" spans="7:11" x14ac:dyDescent="0.2">
      <c r="G781" s="23"/>
      <c r="H781" s="6"/>
      <c r="K781" s="1"/>
    </row>
    <row r="782" spans="7:11" x14ac:dyDescent="0.2">
      <c r="G782" s="23"/>
      <c r="H782" s="6"/>
      <c r="K782" s="1"/>
    </row>
    <row r="783" spans="7:11" x14ac:dyDescent="0.2">
      <c r="G783" s="23"/>
      <c r="H783" s="6"/>
      <c r="K783" s="1"/>
    </row>
    <row r="784" spans="7:11" x14ac:dyDescent="0.2">
      <c r="G784" s="23"/>
      <c r="H784" s="6"/>
      <c r="K784" s="1"/>
    </row>
    <row r="785" spans="7:11" x14ac:dyDescent="0.2">
      <c r="G785" s="23"/>
      <c r="H785" s="6"/>
      <c r="K785" s="1"/>
    </row>
    <row r="786" spans="7:11" x14ac:dyDescent="0.2">
      <c r="G786" s="23"/>
      <c r="H786" s="6"/>
      <c r="K786" s="1"/>
    </row>
    <row r="787" spans="7:11" x14ac:dyDescent="0.2">
      <c r="G787" s="23"/>
      <c r="H787" s="6"/>
      <c r="K787" s="1"/>
    </row>
    <row r="788" spans="7:11" x14ac:dyDescent="0.2">
      <c r="G788" s="23"/>
      <c r="H788" s="6"/>
      <c r="K788" s="1"/>
    </row>
    <row r="789" spans="7:11" x14ac:dyDescent="0.2">
      <c r="G789" s="23"/>
      <c r="H789" s="6"/>
      <c r="K789" s="1"/>
    </row>
    <row r="790" spans="7:11" x14ac:dyDescent="0.2">
      <c r="G790" s="23"/>
      <c r="H790" s="6"/>
      <c r="K790" s="1"/>
    </row>
    <row r="791" spans="7:11" x14ac:dyDescent="0.2">
      <c r="G791" s="23"/>
      <c r="H791" s="6"/>
      <c r="K791" s="1"/>
    </row>
    <row r="792" spans="7:11" x14ac:dyDescent="0.2">
      <c r="G792" s="23"/>
      <c r="H792" s="6"/>
      <c r="K792" s="1"/>
    </row>
    <row r="793" spans="7:11" x14ac:dyDescent="0.2">
      <c r="G793" s="23"/>
      <c r="H793" s="6"/>
      <c r="K793" s="1"/>
    </row>
    <row r="794" spans="7:11" x14ac:dyDescent="0.2">
      <c r="G794" s="23"/>
      <c r="H794" s="6"/>
      <c r="K794" s="1"/>
    </row>
    <row r="795" spans="7:11" x14ac:dyDescent="0.2">
      <c r="G795" s="23"/>
      <c r="H795" s="6"/>
      <c r="K795" s="1"/>
    </row>
    <row r="796" spans="7:11" x14ac:dyDescent="0.2">
      <c r="G796" s="23"/>
      <c r="H796" s="6"/>
      <c r="K796" s="1"/>
    </row>
    <row r="797" spans="7:11" x14ac:dyDescent="0.2">
      <c r="G797" s="23"/>
      <c r="H797" s="6"/>
      <c r="K797" s="1"/>
    </row>
    <row r="798" spans="7:11" x14ac:dyDescent="0.2">
      <c r="G798" s="23"/>
      <c r="H798" s="6"/>
      <c r="K798" s="1"/>
    </row>
    <row r="799" spans="7:11" x14ac:dyDescent="0.2">
      <c r="G799" s="23"/>
      <c r="H799" s="6"/>
      <c r="K799" s="1"/>
    </row>
    <row r="800" spans="7:11" x14ac:dyDescent="0.2">
      <c r="G800" s="23"/>
      <c r="H800" s="6"/>
      <c r="K800" s="1"/>
    </row>
    <row r="801" spans="7:11" x14ac:dyDescent="0.2">
      <c r="G801" s="23"/>
      <c r="H801" s="6"/>
      <c r="K801" s="1"/>
    </row>
    <row r="802" spans="7:11" x14ac:dyDescent="0.2">
      <c r="G802" s="23"/>
      <c r="H802" s="6"/>
      <c r="K802" s="1"/>
    </row>
    <row r="803" spans="7:11" x14ac:dyDescent="0.2">
      <c r="G803" s="23"/>
      <c r="H803" s="6"/>
      <c r="K803" s="1"/>
    </row>
    <row r="804" spans="7:11" x14ac:dyDescent="0.2">
      <c r="G804" s="23"/>
      <c r="H804" s="6"/>
      <c r="K804" s="1"/>
    </row>
    <row r="805" spans="7:11" x14ac:dyDescent="0.2">
      <c r="G805" s="23"/>
      <c r="H805" s="6"/>
      <c r="K805" s="1"/>
    </row>
    <row r="806" spans="7:11" x14ac:dyDescent="0.2">
      <c r="G806" s="23"/>
      <c r="H806" s="6"/>
      <c r="K806" s="1"/>
    </row>
    <row r="807" spans="7:11" x14ac:dyDescent="0.2">
      <c r="G807" s="23"/>
      <c r="H807" s="6"/>
      <c r="K807" s="1"/>
    </row>
    <row r="808" spans="7:11" x14ac:dyDescent="0.2">
      <c r="G808" s="23"/>
      <c r="H808" s="6"/>
      <c r="K808" s="1"/>
    </row>
    <row r="809" spans="7:11" x14ac:dyDescent="0.2">
      <c r="G809" s="23"/>
      <c r="H809" s="6"/>
      <c r="K809" s="1"/>
    </row>
    <row r="810" spans="7:11" x14ac:dyDescent="0.2">
      <c r="G810" s="23"/>
      <c r="H810" s="6"/>
      <c r="K810" s="1"/>
    </row>
    <row r="811" spans="7:11" x14ac:dyDescent="0.2">
      <c r="G811" s="23"/>
      <c r="H811" s="6"/>
      <c r="K811" s="1"/>
    </row>
    <row r="812" spans="7:11" x14ac:dyDescent="0.2">
      <c r="G812" s="23"/>
      <c r="H812" s="6"/>
      <c r="K812" s="1"/>
    </row>
    <row r="813" spans="7:11" x14ac:dyDescent="0.2">
      <c r="G813" s="23"/>
      <c r="H813" s="6"/>
      <c r="K813" s="1"/>
    </row>
    <row r="814" spans="7:11" x14ac:dyDescent="0.2">
      <c r="G814" s="23"/>
      <c r="H814" s="6"/>
      <c r="K814" s="1"/>
    </row>
    <row r="815" spans="7:11" x14ac:dyDescent="0.2">
      <c r="G815" s="23"/>
      <c r="H815" s="6"/>
      <c r="K815" s="1"/>
    </row>
    <row r="816" spans="7:11" x14ac:dyDescent="0.2">
      <c r="G816" s="23"/>
      <c r="H816" s="6"/>
      <c r="K816" s="1"/>
    </row>
    <row r="817" spans="7:11" x14ac:dyDescent="0.2">
      <c r="G817" s="23"/>
      <c r="H817" s="6"/>
      <c r="K817" s="1"/>
    </row>
    <row r="818" spans="7:11" x14ac:dyDescent="0.2">
      <c r="G818" s="23"/>
      <c r="H818" s="6"/>
      <c r="K818" s="1"/>
    </row>
    <row r="819" spans="7:11" x14ac:dyDescent="0.2">
      <c r="G819" s="23"/>
      <c r="H819" s="6"/>
      <c r="K819" s="1"/>
    </row>
    <row r="820" spans="7:11" x14ac:dyDescent="0.2">
      <c r="G820" s="23"/>
      <c r="H820" s="6"/>
      <c r="K820" s="1"/>
    </row>
    <row r="821" spans="7:11" x14ac:dyDescent="0.2">
      <c r="G821" s="23"/>
      <c r="H821" s="6"/>
      <c r="K821" s="1"/>
    </row>
    <row r="822" spans="7:11" x14ac:dyDescent="0.2">
      <c r="G822" s="23"/>
      <c r="H822" s="6"/>
      <c r="K822" s="1"/>
    </row>
    <row r="823" spans="7:11" x14ac:dyDescent="0.2">
      <c r="G823" s="23"/>
      <c r="H823" s="6"/>
      <c r="K823" s="1"/>
    </row>
    <row r="824" spans="7:11" x14ac:dyDescent="0.2">
      <c r="G824" s="23"/>
      <c r="H824" s="6"/>
      <c r="K824" s="1"/>
    </row>
    <row r="825" spans="7:11" x14ac:dyDescent="0.2">
      <c r="G825" s="23"/>
      <c r="H825" s="6"/>
      <c r="K825" s="1"/>
    </row>
    <row r="826" spans="7:11" x14ac:dyDescent="0.2">
      <c r="G826" s="23"/>
      <c r="H826" s="6"/>
      <c r="K826" s="1"/>
    </row>
    <row r="827" spans="7:11" x14ac:dyDescent="0.2">
      <c r="G827" s="23"/>
      <c r="H827" s="6"/>
      <c r="K827" s="1"/>
    </row>
    <row r="828" spans="7:11" x14ac:dyDescent="0.2">
      <c r="G828" s="23"/>
      <c r="H828" s="6"/>
      <c r="K828" s="1"/>
    </row>
    <row r="829" spans="7:11" x14ac:dyDescent="0.2">
      <c r="G829" s="23"/>
      <c r="H829" s="6"/>
      <c r="K829" s="1"/>
    </row>
    <row r="830" spans="7:11" x14ac:dyDescent="0.2">
      <c r="G830" s="23"/>
      <c r="H830" s="6"/>
      <c r="K830" s="1"/>
    </row>
    <row r="831" spans="7:11" x14ac:dyDescent="0.2">
      <c r="G831" s="23"/>
      <c r="H831" s="6"/>
      <c r="K831" s="1"/>
    </row>
    <row r="832" spans="7:11" x14ac:dyDescent="0.2">
      <c r="G832" s="23"/>
      <c r="H832" s="6"/>
      <c r="K832" s="1"/>
    </row>
    <row r="833" spans="7:11" x14ac:dyDescent="0.2">
      <c r="G833" s="23"/>
      <c r="H833" s="6"/>
      <c r="K833" s="1"/>
    </row>
    <row r="834" spans="7:11" x14ac:dyDescent="0.2">
      <c r="G834" s="23"/>
      <c r="H834" s="6"/>
      <c r="K834" s="1"/>
    </row>
    <row r="835" spans="7:11" x14ac:dyDescent="0.2">
      <c r="G835" s="23"/>
      <c r="H835" s="6"/>
      <c r="K835" s="1"/>
    </row>
    <row r="836" spans="7:11" x14ac:dyDescent="0.2">
      <c r="G836" s="23"/>
      <c r="H836" s="6"/>
      <c r="K836" s="1"/>
    </row>
    <row r="837" spans="7:11" x14ac:dyDescent="0.2">
      <c r="G837" s="23"/>
      <c r="H837" s="6"/>
      <c r="K837" s="1"/>
    </row>
    <row r="838" spans="7:11" x14ac:dyDescent="0.2">
      <c r="G838" s="23"/>
      <c r="H838" s="6"/>
      <c r="K838" s="1"/>
    </row>
    <row r="839" spans="7:11" x14ac:dyDescent="0.2">
      <c r="G839" s="23"/>
      <c r="H839" s="6"/>
      <c r="K839" s="1"/>
    </row>
    <row r="840" spans="7:11" x14ac:dyDescent="0.2">
      <c r="G840" s="23"/>
      <c r="H840" s="6"/>
      <c r="K840" s="1"/>
    </row>
    <row r="841" spans="7:11" x14ac:dyDescent="0.2">
      <c r="G841" s="23"/>
      <c r="H841" s="6"/>
      <c r="K841" s="1"/>
    </row>
    <row r="842" spans="7:11" x14ac:dyDescent="0.2">
      <c r="G842" s="23"/>
      <c r="H842" s="6"/>
      <c r="K842" s="1"/>
    </row>
    <row r="843" spans="7:11" x14ac:dyDescent="0.2">
      <c r="G843" s="23"/>
      <c r="H843" s="6"/>
      <c r="K843" s="1"/>
    </row>
    <row r="844" spans="7:11" x14ac:dyDescent="0.2">
      <c r="G844" s="23"/>
      <c r="H844" s="6"/>
      <c r="K844" s="1"/>
    </row>
    <row r="845" spans="7:11" x14ac:dyDescent="0.2">
      <c r="G845" s="23"/>
      <c r="H845" s="6"/>
      <c r="K845" s="1"/>
    </row>
    <row r="846" spans="7:11" x14ac:dyDescent="0.2">
      <c r="G846" s="23"/>
      <c r="H846" s="6"/>
      <c r="K846" s="1"/>
    </row>
    <row r="847" spans="7:11" x14ac:dyDescent="0.2">
      <c r="G847" s="23"/>
      <c r="H847" s="6"/>
      <c r="K847" s="1"/>
    </row>
    <row r="848" spans="7:11" x14ac:dyDescent="0.2">
      <c r="G848" s="23"/>
      <c r="H848" s="6"/>
      <c r="K848" s="1"/>
    </row>
    <row r="849" spans="7:11" x14ac:dyDescent="0.2">
      <c r="G849" s="23"/>
      <c r="H849" s="6"/>
      <c r="K849" s="1"/>
    </row>
    <row r="850" spans="7:11" x14ac:dyDescent="0.2">
      <c r="G850" s="23"/>
      <c r="H850" s="6"/>
      <c r="K850" s="1"/>
    </row>
    <row r="851" spans="7:11" x14ac:dyDescent="0.2">
      <c r="G851" s="23"/>
      <c r="H851" s="6"/>
      <c r="K851" s="1"/>
    </row>
    <row r="852" spans="7:11" x14ac:dyDescent="0.2">
      <c r="G852" s="23"/>
      <c r="H852" s="6"/>
      <c r="K852" s="1"/>
    </row>
    <row r="853" spans="7:11" x14ac:dyDescent="0.2">
      <c r="G853" s="23"/>
      <c r="H853" s="6"/>
      <c r="K853" s="1"/>
    </row>
    <row r="854" spans="7:11" x14ac:dyDescent="0.2">
      <c r="G854" s="23"/>
      <c r="H854" s="6"/>
      <c r="K854" s="1"/>
    </row>
    <row r="855" spans="7:11" x14ac:dyDescent="0.2">
      <c r="G855" s="23"/>
      <c r="H855" s="6"/>
      <c r="K855" s="1"/>
    </row>
    <row r="856" spans="7:11" x14ac:dyDescent="0.2">
      <c r="G856" s="23"/>
      <c r="H856" s="6"/>
      <c r="K856" s="1"/>
    </row>
    <row r="857" spans="7:11" x14ac:dyDescent="0.2">
      <c r="G857" s="23"/>
      <c r="H857" s="6"/>
      <c r="K857" s="1"/>
    </row>
    <row r="858" spans="7:11" x14ac:dyDescent="0.2">
      <c r="G858" s="23"/>
      <c r="H858" s="6"/>
      <c r="K858" s="1"/>
    </row>
    <row r="859" spans="7:11" x14ac:dyDescent="0.2">
      <c r="G859" s="23"/>
      <c r="H859" s="6"/>
      <c r="K859" s="1"/>
    </row>
    <row r="860" spans="7:11" x14ac:dyDescent="0.2">
      <c r="G860" s="23"/>
      <c r="H860" s="6"/>
      <c r="K860" s="1"/>
    </row>
    <row r="861" spans="7:11" x14ac:dyDescent="0.2">
      <c r="G861" s="23"/>
      <c r="H861" s="6"/>
      <c r="K861" s="1"/>
    </row>
    <row r="862" spans="7:11" x14ac:dyDescent="0.2">
      <c r="G862" s="23"/>
      <c r="H862" s="6"/>
      <c r="K862" s="1"/>
    </row>
    <row r="863" spans="7:11" x14ac:dyDescent="0.2">
      <c r="G863" s="23"/>
      <c r="H863" s="6"/>
      <c r="K863" s="1"/>
    </row>
    <row r="864" spans="7:11" x14ac:dyDescent="0.2">
      <c r="G864" s="23"/>
      <c r="H864" s="6"/>
      <c r="K864" s="1"/>
    </row>
    <row r="865" spans="7:11" x14ac:dyDescent="0.2">
      <c r="G865" s="23"/>
      <c r="H865" s="6"/>
      <c r="K865" s="1"/>
    </row>
    <row r="866" spans="7:11" x14ac:dyDescent="0.2">
      <c r="G866" s="23"/>
      <c r="H866" s="6"/>
      <c r="K866" s="1"/>
    </row>
    <row r="867" spans="7:11" x14ac:dyDescent="0.2">
      <c r="G867" s="23"/>
      <c r="H867" s="6"/>
      <c r="K867" s="1"/>
    </row>
    <row r="868" spans="7:11" x14ac:dyDescent="0.2">
      <c r="G868" s="23"/>
      <c r="H868" s="6"/>
      <c r="K868" s="1"/>
    </row>
    <row r="869" spans="7:11" x14ac:dyDescent="0.2">
      <c r="G869" s="23"/>
      <c r="H869" s="6"/>
      <c r="K869" s="1"/>
    </row>
    <row r="870" spans="7:11" x14ac:dyDescent="0.2">
      <c r="G870" s="23"/>
      <c r="H870" s="6"/>
      <c r="K870" s="1"/>
    </row>
    <row r="871" spans="7:11" x14ac:dyDescent="0.2">
      <c r="G871" s="23"/>
      <c r="H871" s="6"/>
      <c r="K871" s="1"/>
    </row>
    <row r="872" spans="7:11" x14ac:dyDescent="0.2">
      <c r="G872" s="23"/>
      <c r="H872" s="6"/>
      <c r="K872" s="1"/>
    </row>
    <row r="873" spans="7:11" x14ac:dyDescent="0.2">
      <c r="G873" s="23"/>
      <c r="H873" s="6"/>
      <c r="K873" s="1"/>
    </row>
    <row r="874" spans="7:11" x14ac:dyDescent="0.2">
      <c r="G874" s="23"/>
      <c r="H874" s="6"/>
      <c r="K874" s="1"/>
    </row>
    <row r="875" spans="7:11" x14ac:dyDescent="0.2">
      <c r="G875" s="23"/>
      <c r="H875" s="6"/>
      <c r="K875" s="1"/>
    </row>
    <row r="876" spans="7:11" x14ac:dyDescent="0.2">
      <c r="G876" s="23"/>
      <c r="H876" s="6"/>
      <c r="K876" s="1"/>
    </row>
    <row r="877" spans="7:11" x14ac:dyDescent="0.2">
      <c r="G877" s="23"/>
      <c r="H877" s="6"/>
      <c r="K877" s="1"/>
    </row>
    <row r="878" spans="7:11" x14ac:dyDescent="0.2">
      <c r="G878" s="23"/>
      <c r="H878" s="6"/>
      <c r="K878" s="1"/>
    </row>
    <row r="879" spans="7:11" x14ac:dyDescent="0.2">
      <c r="G879" s="23"/>
      <c r="H879" s="6"/>
      <c r="K879" s="1"/>
    </row>
    <row r="880" spans="7:11" x14ac:dyDescent="0.2">
      <c r="G880" s="23"/>
      <c r="H880" s="6"/>
      <c r="K880" s="1"/>
    </row>
    <row r="881" spans="7:11" x14ac:dyDescent="0.2">
      <c r="G881" s="23"/>
      <c r="H881" s="6"/>
      <c r="K881" s="1"/>
    </row>
    <row r="882" spans="7:11" x14ac:dyDescent="0.2">
      <c r="G882" s="23"/>
      <c r="H882" s="6"/>
      <c r="K882" s="1"/>
    </row>
    <row r="883" spans="7:11" x14ac:dyDescent="0.2">
      <c r="G883" s="23"/>
      <c r="H883" s="6"/>
      <c r="K883" s="1"/>
    </row>
    <row r="884" spans="7:11" x14ac:dyDescent="0.2">
      <c r="G884" s="23"/>
      <c r="H884" s="6"/>
      <c r="K884" s="1"/>
    </row>
    <row r="885" spans="7:11" x14ac:dyDescent="0.2">
      <c r="G885" s="23"/>
      <c r="H885" s="6"/>
      <c r="K885" s="1"/>
    </row>
    <row r="886" spans="7:11" x14ac:dyDescent="0.2">
      <c r="G886" s="23"/>
      <c r="H886" s="6"/>
      <c r="K886" s="1"/>
    </row>
    <row r="887" spans="7:11" x14ac:dyDescent="0.2">
      <c r="G887" s="23"/>
      <c r="H887" s="6"/>
      <c r="K887" s="1"/>
    </row>
    <row r="888" spans="7:11" x14ac:dyDescent="0.2">
      <c r="G888" s="23"/>
      <c r="H888" s="6"/>
      <c r="K888" s="1"/>
    </row>
    <row r="889" spans="7:11" x14ac:dyDescent="0.2">
      <c r="G889" s="23"/>
      <c r="H889" s="6"/>
      <c r="K889" s="1"/>
    </row>
    <row r="890" spans="7:11" x14ac:dyDescent="0.2">
      <c r="G890" s="23"/>
      <c r="H890" s="6"/>
      <c r="K890" s="1"/>
    </row>
    <row r="891" spans="7:11" x14ac:dyDescent="0.2">
      <c r="G891" s="23"/>
      <c r="H891" s="6"/>
      <c r="K891" s="1"/>
    </row>
    <row r="892" spans="7:11" x14ac:dyDescent="0.2">
      <c r="G892" s="23"/>
      <c r="H892" s="6"/>
      <c r="K892" s="1"/>
    </row>
    <row r="893" spans="7:11" x14ac:dyDescent="0.2">
      <c r="G893" s="23"/>
      <c r="H893" s="6"/>
      <c r="K893" s="1"/>
    </row>
    <row r="894" spans="7:11" x14ac:dyDescent="0.2">
      <c r="G894" s="23"/>
      <c r="H894" s="6"/>
      <c r="K894" s="1"/>
    </row>
    <row r="895" spans="7:11" x14ac:dyDescent="0.2">
      <c r="G895" s="23"/>
      <c r="H895" s="6"/>
      <c r="K895" s="1"/>
    </row>
    <row r="896" spans="7:11" x14ac:dyDescent="0.2">
      <c r="G896" s="23"/>
      <c r="H896" s="6"/>
      <c r="K896" s="1"/>
    </row>
    <row r="897" spans="7:11" x14ac:dyDescent="0.2">
      <c r="G897" s="23"/>
      <c r="H897" s="6"/>
      <c r="K897" s="1"/>
    </row>
    <row r="898" spans="7:11" x14ac:dyDescent="0.2">
      <c r="G898" s="23"/>
      <c r="H898" s="6"/>
      <c r="K898" s="1"/>
    </row>
    <row r="899" spans="7:11" x14ac:dyDescent="0.2">
      <c r="G899" s="23"/>
      <c r="H899" s="6"/>
      <c r="K899" s="1"/>
    </row>
    <row r="900" spans="7:11" x14ac:dyDescent="0.2">
      <c r="G900" s="23"/>
      <c r="H900" s="6"/>
      <c r="K900" s="1"/>
    </row>
    <row r="901" spans="7:11" x14ac:dyDescent="0.2">
      <c r="G901" s="23"/>
      <c r="H901" s="6"/>
      <c r="K901" s="1"/>
    </row>
    <row r="902" spans="7:11" x14ac:dyDescent="0.2">
      <c r="G902" s="23"/>
      <c r="H902" s="6"/>
      <c r="K902" s="1"/>
    </row>
    <row r="903" spans="7:11" x14ac:dyDescent="0.2">
      <c r="G903" s="23"/>
      <c r="H903" s="6"/>
      <c r="K903" s="1"/>
    </row>
    <row r="904" spans="7:11" x14ac:dyDescent="0.2">
      <c r="G904" s="23"/>
      <c r="H904" s="6"/>
      <c r="K904" s="1"/>
    </row>
    <row r="905" spans="7:11" x14ac:dyDescent="0.2">
      <c r="G905" s="23"/>
      <c r="H905" s="6"/>
      <c r="K905" s="1"/>
    </row>
    <row r="906" spans="7:11" x14ac:dyDescent="0.2">
      <c r="G906" s="23"/>
      <c r="H906" s="6"/>
      <c r="K906" s="1"/>
    </row>
    <row r="907" spans="7:11" x14ac:dyDescent="0.2">
      <c r="G907" s="23"/>
      <c r="H907" s="6"/>
      <c r="K907" s="1"/>
    </row>
    <row r="908" spans="7:11" x14ac:dyDescent="0.2">
      <c r="G908" s="23"/>
      <c r="H908" s="6"/>
      <c r="K908" s="1"/>
    </row>
    <row r="909" spans="7:11" x14ac:dyDescent="0.2">
      <c r="G909" s="23"/>
      <c r="H909" s="6"/>
      <c r="K909" s="1"/>
    </row>
    <row r="910" spans="7:11" x14ac:dyDescent="0.2">
      <c r="G910" s="23"/>
      <c r="H910" s="6"/>
      <c r="K910" s="1"/>
    </row>
    <row r="911" spans="7:11" x14ac:dyDescent="0.2">
      <c r="G911" s="23"/>
      <c r="H911" s="6"/>
      <c r="K911" s="1"/>
    </row>
    <row r="912" spans="7:11" x14ac:dyDescent="0.2">
      <c r="G912" s="23"/>
      <c r="H912" s="6"/>
      <c r="K912" s="1"/>
    </row>
    <row r="913" spans="7:11" x14ac:dyDescent="0.2">
      <c r="G913" s="23"/>
      <c r="H913" s="6"/>
      <c r="K913" s="1"/>
    </row>
    <row r="914" spans="7:11" x14ac:dyDescent="0.2">
      <c r="G914" s="23"/>
      <c r="H914" s="6"/>
      <c r="K914" s="1"/>
    </row>
    <row r="915" spans="7:11" x14ac:dyDescent="0.2">
      <c r="G915" s="23"/>
      <c r="H915" s="6"/>
      <c r="K915" s="1"/>
    </row>
    <row r="916" spans="7:11" x14ac:dyDescent="0.2">
      <c r="G916" s="23"/>
      <c r="H916" s="6"/>
      <c r="K916" s="1"/>
    </row>
    <row r="917" spans="7:11" x14ac:dyDescent="0.2">
      <c r="G917" s="23"/>
      <c r="H917" s="6"/>
      <c r="K917" s="1"/>
    </row>
    <row r="918" spans="7:11" x14ac:dyDescent="0.2">
      <c r="G918" s="23"/>
      <c r="H918" s="6"/>
      <c r="K918" s="1"/>
    </row>
    <row r="919" spans="7:11" x14ac:dyDescent="0.2">
      <c r="G919" s="23"/>
      <c r="H919" s="6"/>
      <c r="K919" s="1"/>
    </row>
    <row r="920" spans="7:11" x14ac:dyDescent="0.2">
      <c r="G920" s="23"/>
      <c r="H920" s="6"/>
      <c r="K920" s="1"/>
    </row>
    <row r="921" spans="7:11" x14ac:dyDescent="0.2">
      <c r="G921" s="23"/>
      <c r="H921" s="6"/>
      <c r="K921" s="1"/>
    </row>
    <row r="922" spans="7:11" x14ac:dyDescent="0.2">
      <c r="G922" s="23"/>
      <c r="H922" s="6"/>
      <c r="K922" s="1"/>
    </row>
    <row r="923" spans="7:11" x14ac:dyDescent="0.2">
      <c r="G923" s="23"/>
      <c r="H923" s="6"/>
      <c r="K923" s="1"/>
    </row>
    <row r="924" spans="7:11" x14ac:dyDescent="0.2">
      <c r="G924" s="23"/>
      <c r="H924" s="6"/>
      <c r="K924" s="1"/>
    </row>
    <row r="925" spans="7:11" x14ac:dyDescent="0.2">
      <c r="G925" s="23"/>
      <c r="H925" s="6"/>
      <c r="K925" s="1"/>
    </row>
    <row r="926" spans="7:11" x14ac:dyDescent="0.2">
      <c r="G926" s="23"/>
      <c r="H926" s="6"/>
      <c r="K926" s="1"/>
    </row>
    <row r="927" spans="7:11" x14ac:dyDescent="0.2">
      <c r="G927" s="23"/>
      <c r="H927" s="6"/>
      <c r="K927" s="1"/>
    </row>
    <row r="928" spans="7:11" x14ac:dyDescent="0.2">
      <c r="G928" s="23"/>
      <c r="H928" s="6"/>
      <c r="K928" s="1"/>
    </row>
    <row r="929" spans="7:11" x14ac:dyDescent="0.2">
      <c r="G929" s="23"/>
      <c r="H929" s="6"/>
      <c r="K929" s="1"/>
    </row>
    <row r="930" spans="7:11" x14ac:dyDescent="0.2">
      <c r="G930" s="23"/>
      <c r="H930" s="6"/>
      <c r="K930" s="1"/>
    </row>
    <row r="931" spans="7:11" x14ac:dyDescent="0.2">
      <c r="G931" s="23"/>
      <c r="H931" s="6"/>
      <c r="K931" s="1"/>
    </row>
    <row r="932" spans="7:11" x14ac:dyDescent="0.2">
      <c r="G932" s="23"/>
      <c r="H932" s="6"/>
      <c r="K932" s="1"/>
    </row>
    <row r="933" spans="7:11" x14ac:dyDescent="0.2">
      <c r="G933" s="23"/>
      <c r="H933" s="6"/>
      <c r="K933" s="1"/>
    </row>
    <row r="934" spans="7:11" x14ac:dyDescent="0.2">
      <c r="G934" s="23"/>
      <c r="H934" s="6"/>
      <c r="K934" s="1"/>
    </row>
    <row r="935" spans="7:11" x14ac:dyDescent="0.2">
      <c r="G935" s="23"/>
      <c r="H935" s="6"/>
      <c r="K935" s="1"/>
    </row>
    <row r="936" spans="7:11" x14ac:dyDescent="0.2">
      <c r="G936" s="23"/>
      <c r="H936" s="6"/>
      <c r="K936" s="1"/>
    </row>
    <row r="937" spans="7:11" x14ac:dyDescent="0.2">
      <c r="G937" s="23"/>
      <c r="H937" s="6"/>
      <c r="K937" s="1"/>
    </row>
    <row r="938" spans="7:11" x14ac:dyDescent="0.2">
      <c r="G938" s="23"/>
      <c r="H938" s="6"/>
      <c r="K938" s="1"/>
    </row>
    <row r="939" spans="7:11" x14ac:dyDescent="0.2">
      <c r="G939" s="23"/>
      <c r="H939" s="6"/>
      <c r="K939" s="1"/>
    </row>
    <row r="940" spans="7:11" x14ac:dyDescent="0.2">
      <c r="G940" s="23"/>
      <c r="H940" s="6"/>
      <c r="K940" s="1"/>
    </row>
    <row r="941" spans="7:11" x14ac:dyDescent="0.2">
      <c r="G941" s="23"/>
      <c r="H941" s="6"/>
      <c r="K941" s="1"/>
    </row>
    <row r="942" spans="7:11" x14ac:dyDescent="0.2">
      <c r="G942" s="23"/>
      <c r="H942" s="6"/>
      <c r="K942" s="1"/>
    </row>
    <row r="943" spans="7:11" x14ac:dyDescent="0.2">
      <c r="G943" s="23"/>
      <c r="H943" s="6"/>
      <c r="K943" s="1"/>
    </row>
    <row r="944" spans="7:11" x14ac:dyDescent="0.2">
      <c r="G944" s="23"/>
      <c r="H944" s="6"/>
      <c r="K944" s="1"/>
    </row>
    <row r="945" spans="7:11" x14ac:dyDescent="0.2">
      <c r="G945" s="23"/>
      <c r="H945" s="6"/>
      <c r="K945" s="1"/>
    </row>
    <row r="946" spans="7:11" x14ac:dyDescent="0.2">
      <c r="G946" s="23"/>
      <c r="H946" s="6"/>
      <c r="K946" s="1"/>
    </row>
    <row r="947" spans="7:11" x14ac:dyDescent="0.2">
      <c r="G947" s="23"/>
      <c r="H947" s="6"/>
      <c r="K947" s="1"/>
    </row>
    <row r="948" spans="7:11" x14ac:dyDescent="0.2">
      <c r="G948" s="23"/>
      <c r="H948" s="6"/>
      <c r="K948" s="1"/>
    </row>
    <row r="949" spans="7:11" x14ac:dyDescent="0.2">
      <c r="G949" s="23"/>
      <c r="H949" s="6"/>
      <c r="K949" s="1"/>
    </row>
    <row r="950" spans="7:11" x14ac:dyDescent="0.2">
      <c r="G950" s="23"/>
      <c r="H950" s="6"/>
      <c r="K950" s="1"/>
    </row>
    <row r="951" spans="7:11" x14ac:dyDescent="0.2">
      <c r="G951" s="23"/>
      <c r="H951" s="6"/>
      <c r="K951" s="1"/>
    </row>
    <row r="952" spans="7:11" x14ac:dyDescent="0.2">
      <c r="G952" s="23"/>
      <c r="H952" s="6"/>
      <c r="K952" s="1"/>
    </row>
    <row r="953" spans="7:11" x14ac:dyDescent="0.2">
      <c r="G953" s="23"/>
      <c r="H953" s="6"/>
      <c r="K953" s="1"/>
    </row>
    <row r="954" spans="7:11" x14ac:dyDescent="0.2">
      <c r="G954" s="23"/>
      <c r="H954" s="6"/>
      <c r="K954" s="1"/>
    </row>
    <row r="955" spans="7:11" x14ac:dyDescent="0.2">
      <c r="G955" s="23"/>
      <c r="H955" s="6"/>
      <c r="K955" s="1"/>
    </row>
    <row r="956" spans="7:11" x14ac:dyDescent="0.2">
      <c r="G956" s="23"/>
      <c r="H956" s="6"/>
      <c r="K956" s="1"/>
    </row>
    <row r="957" spans="7:11" x14ac:dyDescent="0.2">
      <c r="G957" s="23"/>
      <c r="H957" s="6"/>
      <c r="K957" s="1"/>
    </row>
    <row r="958" spans="7:11" x14ac:dyDescent="0.2">
      <c r="G958" s="23"/>
      <c r="H958" s="6"/>
      <c r="K958" s="1"/>
    </row>
    <row r="959" spans="7:11" x14ac:dyDescent="0.2">
      <c r="G959" s="23"/>
      <c r="H959" s="6"/>
      <c r="K959" s="1"/>
    </row>
    <row r="960" spans="7:11" x14ac:dyDescent="0.2">
      <c r="G960" s="23"/>
      <c r="H960" s="6"/>
      <c r="K960" s="1"/>
    </row>
    <row r="961" spans="7:11" x14ac:dyDescent="0.2">
      <c r="G961" s="23"/>
      <c r="H961" s="6"/>
      <c r="K961" s="1"/>
    </row>
    <row r="962" spans="7:11" x14ac:dyDescent="0.2">
      <c r="G962" s="23"/>
      <c r="H962" s="6"/>
      <c r="K962" s="1"/>
    </row>
    <row r="963" spans="7:11" x14ac:dyDescent="0.2">
      <c r="G963" s="23"/>
      <c r="H963" s="6"/>
      <c r="K963" s="1"/>
    </row>
    <row r="964" spans="7:11" x14ac:dyDescent="0.2">
      <c r="G964" s="23"/>
      <c r="H964" s="6"/>
      <c r="K964" s="1"/>
    </row>
    <row r="965" spans="7:11" x14ac:dyDescent="0.2">
      <c r="G965" s="23"/>
      <c r="H965" s="6"/>
      <c r="K965" s="1"/>
    </row>
    <row r="966" spans="7:11" x14ac:dyDescent="0.2">
      <c r="G966" s="23"/>
      <c r="H966" s="6"/>
      <c r="K966" s="1"/>
    </row>
    <row r="967" spans="7:11" x14ac:dyDescent="0.2">
      <c r="G967" s="23"/>
      <c r="H967" s="6"/>
      <c r="K967" s="1"/>
    </row>
    <row r="968" spans="7:11" x14ac:dyDescent="0.2">
      <c r="G968" s="23"/>
      <c r="H968" s="6"/>
      <c r="K968" s="1"/>
    </row>
    <row r="969" spans="7:11" x14ac:dyDescent="0.2">
      <c r="G969" s="23"/>
      <c r="H969" s="6"/>
      <c r="K969" s="1"/>
    </row>
    <row r="970" spans="7:11" x14ac:dyDescent="0.2">
      <c r="G970" s="23"/>
      <c r="H970" s="6"/>
      <c r="K970" s="1"/>
    </row>
    <row r="971" spans="7:11" x14ac:dyDescent="0.2">
      <c r="G971" s="23"/>
      <c r="H971" s="6"/>
      <c r="K971" s="1"/>
    </row>
    <row r="972" spans="7:11" x14ac:dyDescent="0.2">
      <c r="G972" s="23"/>
      <c r="H972" s="6"/>
      <c r="K972" s="1"/>
    </row>
    <row r="973" spans="7:11" x14ac:dyDescent="0.2">
      <c r="G973" s="23"/>
      <c r="H973" s="6"/>
      <c r="K973" s="1"/>
    </row>
    <row r="974" spans="7:11" x14ac:dyDescent="0.2">
      <c r="G974" s="23"/>
      <c r="H974" s="6"/>
      <c r="K974" s="1"/>
    </row>
    <row r="975" spans="7:11" x14ac:dyDescent="0.2">
      <c r="G975" s="23"/>
      <c r="H975" s="6"/>
      <c r="K975" s="1"/>
    </row>
    <row r="976" spans="7:11" x14ac:dyDescent="0.2">
      <c r="G976" s="23"/>
      <c r="H976" s="6"/>
      <c r="K976" s="1"/>
    </row>
    <row r="977" spans="7:11" x14ac:dyDescent="0.2">
      <c r="G977" s="23"/>
      <c r="H977" s="6"/>
      <c r="K977" s="1"/>
    </row>
    <row r="978" spans="7:11" x14ac:dyDescent="0.2">
      <c r="G978" s="23"/>
      <c r="H978" s="6"/>
      <c r="K978" s="1"/>
    </row>
    <row r="979" spans="7:11" x14ac:dyDescent="0.2">
      <c r="G979" s="23"/>
      <c r="H979" s="6"/>
      <c r="K979" s="1"/>
    </row>
    <row r="980" spans="7:11" x14ac:dyDescent="0.2">
      <c r="G980" s="23"/>
      <c r="H980" s="6"/>
      <c r="K980" s="1"/>
    </row>
    <row r="981" spans="7:11" x14ac:dyDescent="0.2">
      <c r="G981" s="23"/>
      <c r="H981" s="6"/>
      <c r="K981" s="1"/>
    </row>
    <row r="982" spans="7:11" x14ac:dyDescent="0.2">
      <c r="G982" s="23"/>
      <c r="H982" s="6"/>
      <c r="K982" s="1"/>
    </row>
    <row r="983" spans="7:11" x14ac:dyDescent="0.2">
      <c r="G983" s="23"/>
      <c r="H983" s="6"/>
      <c r="K983" s="1"/>
    </row>
    <row r="984" spans="7:11" x14ac:dyDescent="0.2">
      <c r="G984" s="23"/>
      <c r="H984" s="6"/>
      <c r="K984" s="1"/>
    </row>
    <row r="985" spans="7:11" x14ac:dyDescent="0.2">
      <c r="G985" s="23"/>
      <c r="H985" s="6"/>
      <c r="K985" s="1"/>
    </row>
    <row r="986" spans="7:11" x14ac:dyDescent="0.2">
      <c r="G986" s="23"/>
      <c r="H986" s="6"/>
      <c r="K986" s="1"/>
    </row>
    <row r="987" spans="7:11" x14ac:dyDescent="0.2">
      <c r="G987" s="23"/>
      <c r="H987" s="6"/>
      <c r="K987" s="1"/>
    </row>
    <row r="988" spans="7:11" x14ac:dyDescent="0.2">
      <c r="G988" s="23"/>
      <c r="H988" s="6"/>
      <c r="K988" s="1"/>
    </row>
    <row r="989" spans="7:11" x14ac:dyDescent="0.2">
      <c r="G989" s="23"/>
      <c r="H989" s="6"/>
      <c r="K989" s="1"/>
    </row>
    <row r="990" spans="7:11" x14ac:dyDescent="0.2">
      <c r="G990" s="23"/>
      <c r="H990" s="6"/>
      <c r="K990" s="1"/>
    </row>
    <row r="991" spans="7:11" x14ac:dyDescent="0.2">
      <c r="G991" s="23"/>
      <c r="H991" s="6"/>
      <c r="K991" s="1"/>
    </row>
    <row r="992" spans="7:11" x14ac:dyDescent="0.2">
      <c r="G992" s="23"/>
      <c r="H992" s="6"/>
      <c r="K992" s="1"/>
    </row>
    <row r="993" spans="7:8" x14ac:dyDescent="0.2">
      <c r="G993" s="23"/>
      <c r="H993" s="6"/>
    </row>
    <row r="994" spans="7:8" x14ac:dyDescent="0.2">
      <c r="G994" s="23"/>
      <c r="H994" s="6"/>
    </row>
    <row r="995" spans="7:8" x14ac:dyDescent="0.2">
      <c r="G995" s="23"/>
      <c r="H995" s="6"/>
    </row>
  </sheetData>
  <mergeCells count="7">
    <mergeCell ref="A52:I52"/>
    <mergeCell ref="B57:G57"/>
    <mergeCell ref="A1:I1"/>
    <mergeCell ref="B2:H2"/>
    <mergeCell ref="A23:I23"/>
    <mergeCell ref="A33:A34"/>
    <mergeCell ref="A43:I43"/>
  </mergeCells>
  <printOptions horizontalCentered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27"/>
  <sheetViews>
    <sheetView workbookViewId="0"/>
  </sheetViews>
  <sheetFormatPr defaultColWidth="12.5703125" defaultRowHeight="15.75" customHeight="1" x14ac:dyDescent="0.2"/>
  <cols>
    <col min="1" max="1" width="23.7109375" customWidth="1"/>
    <col min="2" max="4" width="15.42578125" customWidth="1"/>
    <col min="5" max="5" width="15.28515625" customWidth="1"/>
    <col min="6" max="7" width="12.85546875" customWidth="1"/>
  </cols>
  <sheetData>
    <row r="1" spans="1:24" x14ac:dyDescent="0.2">
      <c r="A1" s="76"/>
      <c r="B1" s="29" t="s">
        <v>75</v>
      </c>
      <c r="C1" s="29" t="s">
        <v>76</v>
      </c>
      <c r="D1" s="29" t="s">
        <v>77</v>
      </c>
      <c r="E1" s="51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</row>
    <row r="2" spans="1:24" x14ac:dyDescent="0.2">
      <c r="A2" s="78">
        <v>45682</v>
      </c>
      <c r="B2" s="36">
        <v>2751778.82</v>
      </c>
      <c r="C2" s="36">
        <v>22520.02</v>
      </c>
      <c r="D2" s="79">
        <f t="shared" ref="D2:D6" si="0">C2/B2</f>
        <v>8.1838045399302839E-3</v>
      </c>
    </row>
    <row r="3" spans="1:24" x14ac:dyDescent="0.2">
      <c r="A3" s="78">
        <v>45713</v>
      </c>
      <c r="B3" s="36">
        <v>2676758.2599999998</v>
      </c>
      <c r="C3" s="36">
        <v>20181.37</v>
      </c>
      <c r="D3" s="79">
        <f t="shared" si="0"/>
        <v>7.5394817311593915E-3</v>
      </c>
    </row>
    <row r="4" spans="1:24" x14ac:dyDescent="0.2">
      <c r="A4" s="78">
        <v>45741</v>
      </c>
      <c r="B4" s="36">
        <v>3371275.26</v>
      </c>
      <c r="C4" s="36">
        <v>36247.74</v>
      </c>
      <c r="D4" s="79">
        <f t="shared" si="0"/>
        <v>1.0751937235762826E-2</v>
      </c>
    </row>
    <row r="5" spans="1:24" x14ac:dyDescent="0.2">
      <c r="A5" s="78">
        <v>45772</v>
      </c>
      <c r="B5" s="36">
        <v>3891789.1</v>
      </c>
      <c r="C5" s="36">
        <v>40405.33</v>
      </c>
      <c r="D5" s="79">
        <f t="shared" si="0"/>
        <v>1.0382199282073122E-2</v>
      </c>
    </row>
    <row r="6" spans="1:24" x14ac:dyDescent="0.2">
      <c r="A6" s="78">
        <v>45802</v>
      </c>
      <c r="B6" s="36">
        <v>3373434.6</v>
      </c>
      <c r="C6" s="36">
        <v>34464.81</v>
      </c>
      <c r="D6" s="79">
        <f t="shared" si="0"/>
        <v>1.0216534211156782E-2</v>
      </c>
    </row>
    <row r="7" spans="1:24" x14ac:dyDescent="0.2">
      <c r="A7" s="80"/>
      <c r="B7" s="80"/>
      <c r="C7" s="80"/>
      <c r="D7" s="80"/>
    </row>
    <row r="8" spans="1:24" x14ac:dyDescent="0.2">
      <c r="A8" s="81" t="s">
        <v>78</v>
      </c>
      <c r="B8" s="82">
        <f t="shared" ref="B8:D8" si="1">(SUM(B2:B6))/5</f>
        <v>3213007.2079999996</v>
      </c>
      <c r="C8" s="82">
        <f t="shared" si="1"/>
        <v>30763.854000000003</v>
      </c>
      <c r="D8" s="83">
        <f t="shared" si="1"/>
        <v>9.4147914000164805E-3</v>
      </c>
    </row>
    <row r="10" spans="1:24" x14ac:dyDescent="0.2">
      <c r="A10" s="34" t="s">
        <v>79</v>
      </c>
      <c r="B10" s="84">
        <v>45682</v>
      </c>
      <c r="C10" s="84">
        <v>45713</v>
      </c>
      <c r="D10" s="84">
        <v>45741</v>
      </c>
      <c r="E10" s="84">
        <v>45772</v>
      </c>
      <c r="F10" s="84">
        <v>45802</v>
      </c>
      <c r="G10" s="80"/>
    </row>
    <row r="11" spans="1:24" x14ac:dyDescent="0.2">
      <c r="A11" s="35" t="s">
        <v>80</v>
      </c>
      <c r="B11" s="36">
        <v>87450</v>
      </c>
      <c r="C11" s="36">
        <v>87450</v>
      </c>
      <c r="D11" s="36">
        <v>87450</v>
      </c>
      <c r="E11" s="36">
        <v>87450</v>
      </c>
      <c r="F11" s="36">
        <v>87450</v>
      </c>
      <c r="G11" s="18"/>
    </row>
    <row r="12" spans="1:24" x14ac:dyDescent="0.2">
      <c r="A12" s="35" t="s">
        <v>81</v>
      </c>
      <c r="B12" s="36">
        <v>4892.8500000000004</v>
      </c>
      <c r="C12" s="36">
        <v>2347.46</v>
      </c>
      <c r="D12" s="36">
        <v>2501.2600000000002</v>
      </c>
      <c r="E12" s="36">
        <v>2494.65</v>
      </c>
      <c r="F12" s="36">
        <v>2370.06</v>
      </c>
      <c r="G12" s="18"/>
    </row>
    <row r="13" spans="1:24" x14ac:dyDescent="0.2">
      <c r="A13" s="35" t="s">
        <v>82</v>
      </c>
      <c r="B13" s="36">
        <v>5138.42</v>
      </c>
      <c r="C13" s="36">
        <v>631.86</v>
      </c>
      <c r="D13" s="36">
        <v>1202.9000000000001</v>
      </c>
      <c r="E13" s="36">
        <v>1020.99</v>
      </c>
      <c r="F13" s="36">
        <v>504</v>
      </c>
      <c r="G13" s="18"/>
    </row>
    <row r="14" spans="1:24" x14ac:dyDescent="0.2">
      <c r="A14" s="35" t="s">
        <v>83</v>
      </c>
      <c r="B14" s="36">
        <v>77472.2</v>
      </c>
      <c r="C14" s="36">
        <v>44899.66</v>
      </c>
      <c r="D14" s="36">
        <v>28155.43</v>
      </c>
      <c r="E14" s="36">
        <v>54729.41</v>
      </c>
      <c r="F14" s="36">
        <v>33898.629999999997</v>
      </c>
      <c r="G14" s="18"/>
    </row>
    <row r="15" spans="1:24" x14ac:dyDescent="0.2">
      <c r="A15" s="35" t="s">
        <v>84</v>
      </c>
      <c r="B15" s="36">
        <v>10716.76</v>
      </c>
      <c r="C15" s="36">
        <v>11821.97</v>
      </c>
      <c r="D15" s="36">
        <v>4245.5200000000004</v>
      </c>
      <c r="E15" s="36">
        <v>11873.84</v>
      </c>
      <c r="F15" s="36">
        <v>13324.9</v>
      </c>
      <c r="G15" s="18"/>
    </row>
    <row r="16" spans="1:24" x14ac:dyDescent="0.2">
      <c r="A16" s="35" t="s">
        <v>85</v>
      </c>
      <c r="B16" s="36">
        <v>1576.78</v>
      </c>
      <c r="C16" s="36">
        <v>500</v>
      </c>
      <c r="D16" s="36">
        <v>500</v>
      </c>
      <c r="E16" s="36">
        <v>500</v>
      </c>
      <c r="F16" s="36">
        <v>550</v>
      </c>
      <c r="G16" s="18"/>
    </row>
    <row r="17" spans="1:7" x14ac:dyDescent="0.2">
      <c r="A17" s="35" t="s">
        <v>86</v>
      </c>
      <c r="B17" s="36">
        <v>7176.5</v>
      </c>
      <c r="C17" s="36">
        <v>7176.5</v>
      </c>
      <c r="D17" s="36">
        <v>7176.5</v>
      </c>
      <c r="E17" s="36">
        <v>7176.5</v>
      </c>
      <c r="F17" s="36">
        <v>7176.5</v>
      </c>
      <c r="G17" s="18"/>
    </row>
    <row r="18" spans="1:7" x14ac:dyDescent="0.2">
      <c r="A18" s="35" t="s">
        <v>87</v>
      </c>
      <c r="B18" s="36">
        <v>530.66999999999996</v>
      </c>
      <c r="C18" s="18"/>
      <c r="D18" s="18"/>
      <c r="E18" s="18"/>
      <c r="F18" s="18"/>
      <c r="G18" s="18"/>
    </row>
    <row r="19" spans="1:7" x14ac:dyDescent="0.2">
      <c r="A19" s="35"/>
      <c r="B19" s="36"/>
      <c r="C19" s="18"/>
      <c r="D19" s="18"/>
      <c r="E19" s="18"/>
      <c r="F19" s="18"/>
      <c r="G19" s="85" t="s">
        <v>78</v>
      </c>
    </row>
    <row r="20" spans="1:7" x14ac:dyDescent="0.2">
      <c r="A20" s="80"/>
      <c r="B20" s="18">
        <f t="shared" ref="B20:F20" si="2">SUM(B11:B18)</f>
        <v>194954.18000000002</v>
      </c>
      <c r="C20" s="18">
        <f t="shared" si="2"/>
        <v>154827.45000000001</v>
      </c>
      <c r="D20" s="18">
        <f t="shared" si="2"/>
        <v>131231.60999999999</v>
      </c>
      <c r="E20" s="18">
        <f t="shared" si="2"/>
        <v>165245.38999999998</v>
      </c>
      <c r="F20" s="18">
        <f t="shared" si="2"/>
        <v>145274.09</v>
      </c>
      <c r="G20" s="82">
        <f>SUM(B20:F20)/5</f>
        <v>158306.54399999999</v>
      </c>
    </row>
    <row r="23" spans="1:7" x14ac:dyDescent="0.2">
      <c r="A23" s="34" t="s">
        <v>88</v>
      </c>
      <c r="B23" s="84">
        <v>45682</v>
      </c>
      <c r="C23" s="84">
        <v>45713</v>
      </c>
      <c r="D23" s="84">
        <v>45741</v>
      </c>
      <c r="E23" s="84">
        <v>45772</v>
      </c>
      <c r="F23" s="84">
        <v>45802</v>
      </c>
      <c r="G23" s="85" t="s">
        <v>78</v>
      </c>
    </row>
    <row r="24" spans="1:7" x14ac:dyDescent="0.2">
      <c r="A24" s="80"/>
      <c r="B24" s="36">
        <f>32310.18+59582.6</f>
        <v>91892.78</v>
      </c>
      <c r="C24" s="36">
        <f>4972.2+3010</f>
        <v>7982.2</v>
      </c>
      <c r="D24" s="36">
        <f>439.15+20557.36</f>
        <v>20996.510000000002</v>
      </c>
      <c r="E24" s="18">
        <f>542.18+18893.38</f>
        <v>19435.560000000001</v>
      </c>
      <c r="F24" s="18">
        <f>6186.65+17013.86</f>
        <v>23200.510000000002</v>
      </c>
      <c r="G24" s="82">
        <f>SUM(B24:F24)/5</f>
        <v>32701.511999999999</v>
      </c>
    </row>
    <row r="26" spans="1:7" x14ac:dyDescent="0.2">
      <c r="A26" s="34" t="s">
        <v>89</v>
      </c>
      <c r="B26" s="84">
        <v>45682</v>
      </c>
      <c r="C26" s="84">
        <v>45713</v>
      </c>
      <c r="D26" s="84">
        <v>45741</v>
      </c>
      <c r="E26" s="84">
        <v>45772</v>
      </c>
      <c r="F26" s="84">
        <v>45802</v>
      </c>
      <c r="G26" s="85" t="s">
        <v>78</v>
      </c>
    </row>
    <row r="27" spans="1:7" x14ac:dyDescent="0.2">
      <c r="A27" s="80"/>
      <c r="B27" s="36">
        <f>24230.05+59.12</f>
        <v>24289.17</v>
      </c>
      <c r="C27" s="36">
        <f>11529.98+58.26</f>
        <v>11588.24</v>
      </c>
      <c r="D27" s="36">
        <f>3257.08+59.64</f>
        <v>3316.72</v>
      </c>
      <c r="E27" s="36">
        <f>5436.43+59.52</f>
        <v>5495.9500000000007</v>
      </c>
      <c r="F27" s="36">
        <f>4193.31+174.85</f>
        <v>4368.1600000000008</v>
      </c>
      <c r="G27" s="82">
        <f>SUM(B27:F27)/5</f>
        <v>9811.648000000001</v>
      </c>
    </row>
  </sheetData>
  <printOptions horizontalCentered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000"/>
  <sheetViews>
    <sheetView workbookViewId="0"/>
  </sheetViews>
  <sheetFormatPr defaultColWidth="12.5703125" defaultRowHeight="15.75" customHeight="1" x14ac:dyDescent="0.2"/>
  <cols>
    <col min="1" max="1" width="20.28515625" customWidth="1"/>
    <col min="2" max="2" width="13.42578125" customWidth="1"/>
    <col min="4" max="4" width="16.7109375" customWidth="1"/>
  </cols>
  <sheetData>
    <row r="1" spans="1:5" x14ac:dyDescent="0.2">
      <c r="A1" s="26" t="s">
        <v>28</v>
      </c>
      <c r="B1" s="37" t="s">
        <v>90</v>
      </c>
      <c r="C1" s="26" t="s">
        <v>47</v>
      </c>
      <c r="D1" s="37" t="s">
        <v>91</v>
      </c>
    </row>
    <row r="2" spans="1:5" x14ac:dyDescent="0.2">
      <c r="A2" s="26" t="s">
        <v>92</v>
      </c>
      <c r="B2" s="37">
        <v>1518</v>
      </c>
      <c r="C2" s="26">
        <v>1</v>
      </c>
      <c r="D2" s="6">
        <f t="shared" ref="D2:D13" si="0">C2*B2</f>
        <v>1518</v>
      </c>
    </row>
    <row r="3" spans="1:5" x14ac:dyDescent="0.2">
      <c r="A3" s="26" t="s">
        <v>93</v>
      </c>
      <c r="B3" s="37">
        <v>1660</v>
      </c>
      <c r="C3" s="26">
        <v>10</v>
      </c>
      <c r="D3" s="6">
        <f t="shared" si="0"/>
        <v>16600</v>
      </c>
    </row>
    <row r="4" spans="1:5" x14ac:dyDescent="0.2">
      <c r="A4" s="26" t="s">
        <v>94</v>
      </c>
      <c r="B4" s="37">
        <v>2192</v>
      </c>
      <c r="C4" s="26">
        <v>1</v>
      </c>
      <c r="D4" s="6">
        <f t="shared" si="0"/>
        <v>2192</v>
      </c>
    </row>
    <row r="5" spans="1:5" x14ac:dyDescent="0.2">
      <c r="A5" s="26" t="s">
        <v>95</v>
      </c>
      <c r="B5" s="37">
        <v>4000</v>
      </c>
      <c r="C5" s="26">
        <v>1</v>
      </c>
      <c r="D5" s="6">
        <f t="shared" si="0"/>
        <v>4000</v>
      </c>
    </row>
    <row r="6" spans="1:5" x14ac:dyDescent="0.2">
      <c r="A6" s="26" t="s">
        <v>96</v>
      </c>
      <c r="B6" s="37">
        <v>3000</v>
      </c>
      <c r="C6" s="26">
        <v>2</v>
      </c>
      <c r="D6" s="6">
        <f t="shared" si="0"/>
        <v>6000</v>
      </c>
    </row>
    <row r="7" spans="1:5" x14ac:dyDescent="0.2">
      <c r="A7" s="26" t="s">
        <v>97</v>
      </c>
      <c r="B7" s="37">
        <v>2500</v>
      </c>
      <c r="C7" s="26">
        <v>2</v>
      </c>
      <c r="D7" s="6">
        <f t="shared" si="0"/>
        <v>5000</v>
      </c>
    </row>
    <row r="8" spans="1:5" x14ac:dyDescent="0.2">
      <c r="A8" s="26" t="s">
        <v>98</v>
      </c>
      <c r="B8" s="37">
        <v>2192</v>
      </c>
      <c r="C8" s="26">
        <v>5</v>
      </c>
      <c r="D8" s="6">
        <f t="shared" si="0"/>
        <v>10960</v>
      </c>
    </row>
    <row r="9" spans="1:5" x14ac:dyDescent="0.2">
      <c r="A9" s="26" t="s">
        <v>99</v>
      </c>
      <c r="B9" s="37">
        <v>3000</v>
      </c>
      <c r="C9" s="26">
        <v>1</v>
      </c>
      <c r="D9" s="6">
        <f t="shared" si="0"/>
        <v>3000</v>
      </c>
    </row>
    <row r="10" spans="1:5" x14ac:dyDescent="0.2">
      <c r="A10" s="26" t="s">
        <v>100</v>
      </c>
      <c r="B10" s="37">
        <v>713</v>
      </c>
      <c r="C10" s="26">
        <v>5</v>
      </c>
      <c r="D10" s="6">
        <f t="shared" si="0"/>
        <v>3565</v>
      </c>
    </row>
    <row r="11" spans="1:5" x14ac:dyDescent="0.2">
      <c r="A11" s="26" t="s">
        <v>101</v>
      </c>
      <c r="B11" s="37">
        <v>2192</v>
      </c>
      <c r="C11" s="26">
        <v>2</v>
      </c>
      <c r="D11" s="6">
        <f t="shared" si="0"/>
        <v>4384</v>
      </c>
    </row>
    <row r="12" spans="1:5" x14ac:dyDescent="0.2">
      <c r="A12" s="26" t="s">
        <v>41</v>
      </c>
      <c r="B12" s="37">
        <v>1518</v>
      </c>
      <c r="C12" s="26">
        <v>48</v>
      </c>
      <c r="D12" s="6">
        <f t="shared" si="0"/>
        <v>72864</v>
      </c>
    </row>
    <row r="13" spans="1:5" x14ac:dyDescent="0.2">
      <c r="A13" s="26" t="s">
        <v>102</v>
      </c>
      <c r="B13" s="37">
        <v>2192</v>
      </c>
      <c r="C13" s="26">
        <v>5</v>
      </c>
      <c r="D13" s="6">
        <f t="shared" si="0"/>
        <v>10960</v>
      </c>
    </row>
    <row r="14" spans="1:5" x14ac:dyDescent="0.2">
      <c r="B14" s="6"/>
      <c r="D14" s="6"/>
    </row>
    <row r="15" spans="1:5" x14ac:dyDescent="0.2">
      <c r="B15" s="6"/>
      <c r="D15" s="6">
        <f>SUM(D2:D13)</f>
        <v>141043</v>
      </c>
      <c r="E15" s="40"/>
    </row>
    <row r="16" spans="1:5" x14ac:dyDescent="0.2">
      <c r="B16" s="6"/>
      <c r="D16" s="6"/>
    </row>
    <row r="17" spans="2:4" x14ac:dyDescent="0.2">
      <c r="B17" s="6"/>
      <c r="D17" s="6"/>
    </row>
    <row r="18" spans="2:4" x14ac:dyDescent="0.2">
      <c r="B18" s="6"/>
      <c r="D18" s="6"/>
    </row>
    <row r="19" spans="2:4" x14ac:dyDescent="0.2">
      <c r="B19" s="6"/>
      <c r="D19" s="6"/>
    </row>
    <row r="20" spans="2:4" x14ac:dyDescent="0.2">
      <c r="B20" s="6"/>
      <c r="D20" s="6"/>
    </row>
    <row r="21" spans="2:4" x14ac:dyDescent="0.2">
      <c r="B21" s="6"/>
      <c r="D21" s="6"/>
    </row>
    <row r="22" spans="2:4" x14ac:dyDescent="0.2">
      <c r="B22" s="6"/>
      <c r="D22" s="6"/>
    </row>
    <row r="23" spans="2:4" x14ac:dyDescent="0.2">
      <c r="B23" s="6"/>
      <c r="D23" s="6"/>
    </row>
    <row r="24" spans="2:4" x14ac:dyDescent="0.2">
      <c r="B24" s="6"/>
      <c r="D24" s="6"/>
    </row>
    <row r="25" spans="2:4" x14ac:dyDescent="0.2">
      <c r="B25" s="6"/>
      <c r="D25" s="6"/>
    </row>
    <row r="26" spans="2:4" x14ac:dyDescent="0.2">
      <c r="B26" s="6"/>
      <c r="D26" s="6"/>
    </row>
    <row r="27" spans="2:4" x14ac:dyDescent="0.2">
      <c r="B27" s="6"/>
      <c r="D27" s="6"/>
    </row>
    <row r="28" spans="2:4" x14ac:dyDescent="0.2">
      <c r="B28" s="6"/>
      <c r="D28" s="6"/>
    </row>
    <row r="29" spans="2:4" x14ac:dyDescent="0.2">
      <c r="B29" s="6"/>
      <c r="D29" s="6"/>
    </row>
    <row r="30" spans="2:4" x14ac:dyDescent="0.2">
      <c r="B30" s="6"/>
      <c r="D30" s="6"/>
    </row>
    <row r="31" spans="2:4" x14ac:dyDescent="0.2">
      <c r="B31" s="6"/>
      <c r="D31" s="6"/>
    </row>
    <row r="32" spans="2:4" x14ac:dyDescent="0.2">
      <c r="B32" s="6"/>
      <c r="D32" s="6"/>
    </row>
    <row r="33" spans="2:4" x14ac:dyDescent="0.2">
      <c r="B33" s="6"/>
      <c r="D33" s="6"/>
    </row>
    <row r="34" spans="2:4" x14ac:dyDescent="0.2">
      <c r="B34" s="6"/>
      <c r="D34" s="6"/>
    </row>
    <row r="35" spans="2:4" x14ac:dyDescent="0.2">
      <c r="B35" s="6"/>
      <c r="D35" s="6"/>
    </row>
    <row r="36" spans="2:4" x14ac:dyDescent="0.2">
      <c r="B36" s="6"/>
      <c r="D36" s="6"/>
    </row>
    <row r="37" spans="2:4" x14ac:dyDescent="0.2">
      <c r="B37" s="6"/>
      <c r="D37" s="6"/>
    </row>
    <row r="38" spans="2:4" x14ac:dyDescent="0.2">
      <c r="B38" s="6"/>
      <c r="D38" s="6"/>
    </row>
    <row r="39" spans="2:4" x14ac:dyDescent="0.2">
      <c r="B39" s="6"/>
      <c r="D39" s="6"/>
    </row>
    <row r="40" spans="2:4" x14ac:dyDescent="0.2">
      <c r="B40" s="6"/>
      <c r="D40" s="6"/>
    </row>
    <row r="41" spans="2:4" x14ac:dyDescent="0.2">
      <c r="B41" s="6"/>
      <c r="D41" s="6"/>
    </row>
    <row r="42" spans="2:4" x14ac:dyDescent="0.2">
      <c r="B42" s="6"/>
      <c r="D42" s="6"/>
    </row>
    <row r="43" spans="2:4" x14ac:dyDescent="0.2">
      <c r="B43" s="6"/>
      <c r="D43" s="6"/>
    </row>
    <row r="44" spans="2:4" x14ac:dyDescent="0.2">
      <c r="B44" s="6"/>
      <c r="D44" s="6"/>
    </row>
    <row r="45" spans="2:4" x14ac:dyDescent="0.2">
      <c r="B45" s="6"/>
      <c r="D45" s="6"/>
    </row>
    <row r="46" spans="2:4" x14ac:dyDescent="0.2">
      <c r="B46" s="6"/>
      <c r="D46" s="6"/>
    </row>
    <row r="47" spans="2:4" x14ac:dyDescent="0.2">
      <c r="B47" s="6"/>
      <c r="D47" s="6"/>
    </row>
    <row r="48" spans="2:4" x14ac:dyDescent="0.2">
      <c r="B48" s="6"/>
      <c r="D48" s="6"/>
    </row>
    <row r="49" spans="2:4" x14ac:dyDescent="0.2">
      <c r="B49" s="6"/>
      <c r="D49" s="6"/>
    </row>
    <row r="50" spans="2:4" x14ac:dyDescent="0.2">
      <c r="B50" s="6"/>
      <c r="D50" s="6"/>
    </row>
    <row r="51" spans="2:4" x14ac:dyDescent="0.2">
      <c r="B51" s="6"/>
      <c r="D51" s="6"/>
    </row>
    <row r="52" spans="2:4" x14ac:dyDescent="0.2">
      <c r="B52" s="6"/>
      <c r="D52" s="6"/>
    </row>
    <row r="53" spans="2:4" x14ac:dyDescent="0.2">
      <c r="B53" s="6"/>
      <c r="D53" s="6"/>
    </row>
    <row r="54" spans="2:4" x14ac:dyDescent="0.2">
      <c r="B54" s="6"/>
      <c r="D54" s="6"/>
    </row>
    <row r="55" spans="2:4" x14ac:dyDescent="0.2">
      <c r="B55" s="6"/>
      <c r="D55" s="6"/>
    </row>
    <row r="56" spans="2:4" x14ac:dyDescent="0.2">
      <c r="B56" s="6"/>
      <c r="D56" s="6"/>
    </row>
    <row r="57" spans="2:4" x14ac:dyDescent="0.2">
      <c r="B57" s="6"/>
      <c r="D57" s="6"/>
    </row>
    <row r="58" spans="2:4" x14ac:dyDescent="0.2">
      <c r="B58" s="6"/>
      <c r="D58" s="6"/>
    </row>
    <row r="59" spans="2:4" x14ac:dyDescent="0.2">
      <c r="B59" s="6"/>
      <c r="D59" s="6"/>
    </row>
    <row r="60" spans="2:4" x14ac:dyDescent="0.2">
      <c r="B60" s="6"/>
      <c r="D60" s="6"/>
    </row>
    <row r="61" spans="2:4" x14ac:dyDescent="0.2">
      <c r="B61" s="6"/>
      <c r="D61" s="6"/>
    </row>
    <row r="62" spans="2:4" x14ac:dyDescent="0.2">
      <c r="B62" s="6"/>
      <c r="D62" s="6"/>
    </row>
    <row r="63" spans="2:4" x14ac:dyDescent="0.2">
      <c r="B63" s="6"/>
      <c r="D63" s="6"/>
    </row>
    <row r="64" spans="2:4" x14ac:dyDescent="0.2">
      <c r="B64" s="6"/>
      <c r="D64" s="6"/>
    </row>
    <row r="65" spans="2:4" x14ac:dyDescent="0.2">
      <c r="B65" s="6"/>
      <c r="D65" s="6"/>
    </row>
    <row r="66" spans="2:4" x14ac:dyDescent="0.2">
      <c r="B66" s="6"/>
      <c r="D66" s="6"/>
    </row>
    <row r="67" spans="2:4" x14ac:dyDescent="0.2">
      <c r="B67" s="6"/>
      <c r="D67" s="6"/>
    </row>
    <row r="68" spans="2:4" x14ac:dyDescent="0.2">
      <c r="B68" s="6"/>
      <c r="D68" s="6"/>
    </row>
    <row r="69" spans="2:4" x14ac:dyDescent="0.2">
      <c r="B69" s="6"/>
      <c r="D69" s="6"/>
    </row>
    <row r="70" spans="2:4" x14ac:dyDescent="0.2">
      <c r="B70" s="6"/>
      <c r="D70" s="6"/>
    </row>
    <row r="71" spans="2:4" x14ac:dyDescent="0.2">
      <c r="B71" s="6"/>
      <c r="D71" s="6"/>
    </row>
    <row r="72" spans="2:4" x14ac:dyDescent="0.2">
      <c r="B72" s="6"/>
      <c r="D72" s="6"/>
    </row>
    <row r="73" spans="2:4" x14ac:dyDescent="0.2">
      <c r="B73" s="6"/>
      <c r="D73" s="6"/>
    </row>
    <row r="74" spans="2:4" x14ac:dyDescent="0.2">
      <c r="B74" s="6"/>
      <c r="D74" s="6"/>
    </row>
    <row r="75" spans="2:4" x14ac:dyDescent="0.2">
      <c r="B75" s="6"/>
      <c r="D75" s="6"/>
    </row>
    <row r="76" spans="2:4" x14ac:dyDescent="0.2">
      <c r="B76" s="6"/>
      <c r="D76" s="6"/>
    </row>
    <row r="77" spans="2:4" x14ac:dyDescent="0.2">
      <c r="B77" s="6"/>
      <c r="D77" s="6"/>
    </row>
    <row r="78" spans="2:4" x14ac:dyDescent="0.2">
      <c r="B78" s="6"/>
      <c r="D78" s="6"/>
    </row>
    <row r="79" spans="2:4" x14ac:dyDescent="0.2">
      <c r="B79" s="6"/>
      <c r="D79" s="6"/>
    </row>
    <row r="80" spans="2:4" x14ac:dyDescent="0.2">
      <c r="B80" s="6"/>
      <c r="D80" s="6"/>
    </row>
    <row r="81" spans="2:4" x14ac:dyDescent="0.2">
      <c r="B81" s="6"/>
      <c r="D81" s="6"/>
    </row>
    <row r="82" spans="2:4" x14ac:dyDescent="0.2">
      <c r="B82" s="6"/>
      <c r="D82" s="6"/>
    </row>
    <row r="83" spans="2:4" x14ac:dyDescent="0.2">
      <c r="B83" s="6"/>
      <c r="D83" s="6"/>
    </row>
    <row r="84" spans="2:4" x14ac:dyDescent="0.2">
      <c r="B84" s="6"/>
      <c r="D84" s="6"/>
    </row>
    <row r="85" spans="2:4" x14ac:dyDescent="0.2">
      <c r="B85" s="6"/>
      <c r="D85" s="6"/>
    </row>
    <row r="86" spans="2:4" x14ac:dyDescent="0.2">
      <c r="B86" s="6"/>
      <c r="D86" s="6"/>
    </row>
    <row r="87" spans="2:4" x14ac:dyDescent="0.2">
      <c r="B87" s="6"/>
      <c r="D87" s="6"/>
    </row>
    <row r="88" spans="2:4" x14ac:dyDescent="0.2">
      <c r="B88" s="6"/>
      <c r="D88" s="6"/>
    </row>
    <row r="89" spans="2:4" x14ac:dyDescent="0.2">
      <c r="B89" s="6"/>
      <c r="D89" s="6"/>
    </row>
    <row r="90" spans="2:4" x14ac:dyDescent="0.2">
      <c r="B90" s="6"/>
      <c r="D90" s="6"/>
    </row>
    <row r="91" spans="2:4" x14ac:dyDescent="0.2">
      <c r="B91" s="6"/>
      <c r="D91" s="6"/>
    </row>
    <row r="92" spans="2:4" x14ac:dyDescent="0.2">
      <c r="B92" s="6"/>
      <c r="D92" s="6"/>
    </row>
    <row r="93" spans="2:4" x14ac:dyDescent="0.2">
      <c r="B93" s="6"/>
      <c r="D93" s="6"/>
    </row>
    <row r="94" spans="2:4" x14ac:dyDescent="0.2">
      <c r="B94" s="6"/>
      <c r="D94" s="6"/>
    </row>
    <row r="95" spans="2:4" x14ac:dyDescent="0.2">
      <c r="B95" s="6"/>
      <c r="D95" s="6"/>
    </row>
    <row r="96" spans="2:4" x14ac:dyDescent="0.2">
      <c r="B96" s="6"/>
      <c r="D96" s="6"/>
    </row>
    <row r="97" spans="2:4" x14ac:dyDescent="0.2">
      <c r="B97" s="6"/>
      <c r="D97" s="6"/>
    </row>
    <row r="98" spans="2:4" x14ac:dyDescent="0.2">
      <c r="B98" s="6"/>
      <c r="D98" s="6"/>
    </row>
    <row r="99" spans="2:4" x14ac:dyDescent="0.2">
      <c r="B99" s="6"/>
      <c r="D99" s="6"/>
    </row>
    <row r="100" spans="2:4" x14ac:dyDescent="0.2">
      <c r="B100" s="6"/>
      <c r="D100" s="6"/>
    </row>
    <row r="101" spans="2:4" x14ac:dyDescent="0.2">
      <c r="B101" s="6"/>
      <c r="D101" s="6"/>
    </row>
    <row r="102" spans="2:4" x14ac:dyDescent="0.2">
      <c r="B102" s="6"/>
      <c r="D102" s="6"/>
    </row>
    <row r="103" spans="2:4" x14ac:dyDescent="0.2">
      <c r="B103" s="6"/>
      <c r="D103" s="6"/>
    </row>
    <row r="104" spans="2:4" x14ac:dyDescent="0.2">
      <c r="B104" s="6"/>
      <c r="D104" s="6"/>
    </row>
    <row r="105" spans="2:4" x14ac:dyDescent="0.2">
      <c r="B105" s="6"/>
      <c r="D105" s="6"/>
    </row>
    <row r="106" spans="2:4" x14ac:dyDescent="0.2">
      <c r="B106" s="6"/>
      <c r="D106" s="6"/>
    </row>
    <row r="107" spans="2:4" x14ac:dyDescent="0.2">
      <c r="B107" s="6"/>
      <c r="D107" s="6"/>
    </row>
    <row r="108" spans="2:4" x14ac:dyDescent="0.2">
      <c r="B108" s="6"/>
      <c r="D108" s="6"/>
    </row>
    <row r="109" spans="2:4" x14ac:dyDescent="0.2">
      <c r="B109" s="6"/>
      <c r="D109" s="6"/>
    </row>
    <row r="110" spans="2:4" x14ac:dyDescent="0.2">
      <c r="B110" s="6"/>
      <c r="D110" s="6"/>
    </row>
    <row r="111" spans="2:4" x14ac:dyDescent="0.2">
      <c r="B111" s="6"/>
      <c r="D111" s="6"/>
    </row>
    <row r="112" spans="2:4" x14ac:dyDescent="0.2">
      <c r="B112" s="6"/>
      <c r="D112" s="6"/>
    </row>
    <row r="113" spans="2:4" x14ac:dyDescent="0.2">
      <c r="B113" s="6"/>
      <c r="D113" s="6"/>
    </row>
    <row r="114" spans="2:4" x14ac:dyDescent="0.2">
      <c r="B114" s="6"/>
      <c r="D114" s="6"/>
    </row>
    <row r="115" spans="2:4" x14ac:dyDescent="0.2">
      <c r="B115" s="6"/>
      <c r="D115" s="6"/>
    </row>
    <row r="116" spans="2:4" x14ac:dyDescent="0.2">
      <c r="B116" s="6"/>
      <c r="D116" s="6"/>
    </row>
    <row r="117" spans="2:4" x14ac:dyDescent="0.2">
      <c r="B117" s="6"/>
      <c r="D117" s="6"/>
    </row>
    <row r="118" spans="2:4" x14ac:dyDescent="0.2">
      <c r="B118" s="6"/>
      <c r="D118" s="6"/>
    </row>
    <row r="119" spans="2:4" x14ac:dyDescent="0.2">
      <c r="B119" s="6"/>
      <c r="D119" s="6"/>
    </row>
    <row r="120" spans="2:4" x14ac:dyDescent="0.2">
      <c r="B120" s="6"/>
      <c r="D120" s="6"/>
    </row>
    <row r="121" spans="2:4" x14ac:dyDescent="0.2">
      <c r="B121" s="6"/>
      <c r="D121" s="6"/>
    </row>
    <row r="122" spans="2:4" x14ac:dyDescent="0.2">
      <c r="B122" s="6"/>
      <c r="D122" s="6"/>
    </row>
    <row r="123" spans="2:4" x14ac:dyDescent="0.2">
      <c r="B123" s="6"/>
      <c r="D123" s="6"/>
    </row>
    <row r="124" spans="2:4" x14ac:dyDescent="0.2">
      <c r="B124" s="6"/>
      <c r="D124" s="6"/>
    </row>
    <row r="125" spans="2:4" x14ac:dyDescent="0.2">
      <c r="B125" s="6"/>
      <c r="D125" s="6"/>
    </row>
    <row r="126" spans="2:4" x14ac:dyDescent="0.2">
      <c r="B126" s="6"/>
      <c r="D126" s="6"/>
    </row>
    <row r="127" spans="2:4" x14ac:dyDescent="0.2">
      <c r="B127" s="6"/>
      <c r="D127" s="6"/>
    </row>
    <row r="128" spans="2:4" x14ac:dyDescent="0.2">
      <c r="B128" s="6"/>
      <c r="D128" s="6"/>
    </row>
    <row r="129" spans="2:4" x14ac:dyDescent="0.2">
      <c r="B129" s="6"/>
      <c r="D129" s="6"/>
    </row>
    <row r="130" spans="2:4" x14ac:dyDescent="0.2">
      <c r="B130" s="6"/>
      <c r="D130" s="6"/>
    </row>
    <row r="131" spans="2:4" x14ac:dyDescent="0.2">
      <c r="B131" s="6"/>
      <c r="D131" s="6"/>
    </row>
    <row r="132" spans="2:4" x14ac:dyDescent="0.2">
      <c r="B132" s="6"/>
      <c r="D132" s="6"/>
    </row>
    <row r="133" spans="2:4" x14ac:dyDescent="0.2">
      <c r="B133" s="6"/>
      <c r="D133" s="6"/>
    </row>
    <row r="134" spans="2:4" x14ac:dyDescent="0.2">
      <c r="B134" s="6"/>
      <c r="D134" s="6"/>
    </row>
    <row r="135" spans="2:4" x14ac:dyDescent="0.2">
      <c r="B135" s="6"/>
      <c r="D135" s="6"/>
    </row>
    <row r="136" spans="2:4" x14ac:dyDescent="0.2">
      <c r="B136" s="6"/>
      <c r="D136" s="6"/>
    </row>
    <row r="137" spans="2:4" x14ac:dyDescent="0.2">
      <c r="B137" s="6"/>
      <c r="D137" s="6"/>
    </row>
    <row r="138" spans="2:4" x14ac:dyDescent="0.2">
      <c r="B138" s="6"/>
      <c r="D138" s="6"/>
    </row>
    <row r="139" spans="2:4" x14ac:dyDescent="0.2">
      <c r="B139" s="6"/>
      <c r="D139" s="6"/>
    </row>
    <row r="140" spans="2:4" x14ac:dyDescent="0.2">
      <c r="B140" s="6"/>
      <c r="D140" s="6"/>
    </row>
    <row r="141" spans="2:4" x14ac:dyDescent="0.2">
      <c r="B141" s="6"/>
      <c r="D141" s="6"/>
    </row>
    <row r="142" spans="2:4" x14ac:dyDescent="0.2">
      <c r="B142" s="6"/>
      <c r="D142" s="6"/>
    </row>
    <row r="143" spans="2:4" x14ac:dyDescent="0.2">
      <c r="B143" s="6"/>
      <c r="D143" s="6"/>
    </row>
    <row r="144" spans="2:4" x14ac:dyDescent="0.2">
      <c r="B144" s="6"/>
      <c r="D144" s="6"/>
    </row>
    <row r="145" spans="2:4" x14ac:dyDescent="0.2">
      <c r="B145" s="6"/>
      <c r="D145" s="6"/>
    </row>
    <row r="146" spans="2:4" x14ac:dyDescent="0.2">
      <c r="B146" s="6"/>
      <c r="D146" s="6"/>
    </row>
    <row r="147" spans="2:4" x14ac:dyDescent="0.2">
      <c r="B147" s="6"/>
      <c r="D147" s="6"/>
    </row>
    <row r="148" spans="2:4" x14ac:dyDescent="0.2">
      <c r="B148" s="6"/>
      <c r="D148" s="6"/>
    </row>
    <row r="149" spans="2:4" x14ac:dyDescent="0.2">
      <c r="B149" s="6"/>
      <c r="D149" s="6"/>
    </row>
    <row r="150" spans="2:4" x14ac:dyDescent="0.2">
      <c r="B150" s="6"/>
      <c r="D150" s="6"/>
    </row>
    <row r="151" spans="2:4" x14ac:dyDescent="0.2">
      <c r="B151" s="6"/>
      <c r="D151" s="6"/>
    </row>
    <row r="152" spans="2:4" x14ac:dyDescent="0.2">
      <c r="B152" s="6"/>
      <c r="D152" s="6"/>
    </row>
    <row r="153" spans="2:4" x14ac:dyDescent="0.2">
      <c r="B153" s="6"/>
      <c r="D153" s="6"/>
    </row>
    <row r="154" spans="2:4" x14ac:dyDescent="0.2">
      <c r="B154" s="6"/>
      <c r="D154" s="6"/>
    </row>
    <row r="155" spans="2:4" x14ac:dyDescent="0.2">
      <c r="B155" s="6"/>
      <c r="D155" s="6"/>
    </row>
    <row r="156" spans="2:4" x14ac:dyDescent="0.2">
      <c r="B156" s="6"/>
      <c r="D156" s="6"/>
    </row>
    <row r="157" spans="2:4" x14ac:dyDescent="0.2">
      <c r="B157" s="6"/>
      <c r="D157" s="6"/>
    </row>
    <row r="158" spans="2:4" x14ac:dyDescent="0.2">
      <c r="B158" s="6"/>
      <c r="D158" s="6"/>
    </row>
    <row r="159" spans="2:4" x14ac:dyDescent="0.2">
      <c r="B159" s="6"/>
      <c r="D159" s="6"/>
    </row>
    <row r="160" spans="2:4" x14ac:dyDescent="0.2">
      <c r="B160" s="6"/>
      <c r="D160" s="6"/>
    </row>
    <row r="161" spans="2:4" x14ac:dyDescent="0.2">
      <c r="B161" s="6"/>
      <c r="D161" s="6"/>
    </row>
    <row r="162" spans="2:4" x14ac:dyDescent="0.2">
      <c r="B162" s="6"/>
      <c r="D162" s="6"/>
    </row>
    <row r="163" spans="2:4" x14ac:dyDescent="0.2">
      <c r="B163" s="6"/>
      <c r="D163" s="6"/>
    </row>
    <row r="164" spans="2:4" x14ac:dyDescent="0.2">
      <c r="B164" s="6"/>
      <c r="D164" s="6"/>
    </row>
    <row r="165" spans="2:4" x14ac:dyDescent="0.2">
      <c r="B165" s="6"/>
      <c r="D165" s="6"/>
    </row>
    <row r="166" spans="2:4" x14ac:dyDescent="0.2">
      <c r="B166" s="6"/>
      <c r="D166" s="6"/>
    </row>
    <row r="167" spans="2:4" x14ac:dyDescent="0.2">
      <c r="B167" s="6"/>
      <c r="D167" s="6"/>
    </row>
    <row r="168" spans="2:4" x14ac:dyDescent="0.2">
      <c r="B168" s="6"/>
      <c r="D168" s="6"/>
    </row>
    <row r="169" spans="2:4" x14ac:dyDescent="0.2">
      <c r="B169" s="6"/>
      <c r="D169" s="6"/>
    </row>
    <row r="170" spans="2:4" x14ac:dyDescent="0.2">
      <c r="B170" s="6"/>
      <c r="D170" s="6"/>
    </row>
    <row r="171" spans="2:4" x14ac:dyDescent="0.2">
      <c r="B171" s="6"/>
      <c r="D171" s="6"/>
    </row>
    <row r="172" spans="2:4" x14ac:dyDescent="0.2">
      <c r="B172" s="6"/>
      <c r="D172" s="6"/>
    </row>
    <row r="173" spans="2:4" x14ac:dyDescent="0.2">
      <c r="B173" s="6"/>
      <c r="D173" s="6"/>
    </row>
    <row r="174" spans="2:4" x14ac:dyDescent="0.2">
      <c r="B174" s="6"/>
      <c r="D174" s="6"/>
    </row>
    <row r="175" spans="2:4" x14ac:dyDescent="0.2">
      <c r="B175" s="6"/>
      <c r="D175" s="6"/>
    </row>
    <row r="176" spans="2:4" x14ac:dyDescent="0.2">
      <c r="B176" s="6"/>
      <c r="D176" s="6"/>
    </row>
    <row r="177" spans="2:4" x14ac:dyDescent="0.2">
      <c r="B177" s="6"/>
      <c r="D177" s="6"/>
    </row>
    <row r="178" spans="2:4" x14ac:dyDescent="0.2">
      <c r="B178" s="6"/>
      <c r="D178" s="6"/>
    </row>
    <row r="179" spans="2:4" x14ac:dyDescent="0.2">
      <c r="B179" s="6"/>
      <c r="D179" s="6"/>
    </row>
    <row r="180" spans="2:4" x14ac:dyDescent="0.2">
      <c r="B180" s="6"/>
      <c r="D180" s="6"/>
    </row>
    <row r="181" spans="2:4" x14ac:dyDescent="0.2">
      <c r="B181" s="6"/>
      <c r="D181" s="6"/>
    </row>
    <row r="182" spans="2:4" x14ac:dyDescent="0.2">
      <c r="B182" s="6"/>
      <c r="D182" s="6"/>
    </row>
    <row r="183" spans="2:4" x14ac:dyDescent="0.2">
      <c r="B183" s="6"/>
      <c r="D183" s="6"/>
    </row>
    <row r="184" spans="2:4" x14ac:dyDescent="0.2">
      <c r="B184" s="6"/>
      <c r="D184" s="6"/>
    </row>
    <row r="185" spans="2:4" x14ac:dyDescent="0.2">
      <c r="B185" s="6"/>
      <c r="D185" s="6"/>
    </row>
    <row r="186" spans="2:4" x14ac:dyDescent="0.2">
      <c r="B186" s="6"/>
      <c r="D186" s="6"/>
    </row>
    <row r="187" spans="2:4" x14ac:dyDescent="0.2">
      <c r="B187" s="6"/>
      <c r="D187" s="6"/>
    </row>
    <row r="188" spans="2:4" x14ac:dyDescent="0.2">
      <c r="B188" s="6"/>
      <c r="D188" s="6"/>
    </row>
    <row r="189" spans="2:4" x14ac:dyDescent="0.2">
      <c r="B189" s="6"/>
      <c r="D189" s="6"/>
    </row>
    <row r="190" spans="2:4" x14ac:dyDescent="0.2">
      <c r="B190" s="6"/>
      <c r="D190" s="6"/>
    </row>
    <row r="191" spans="2:4" x14ac:dyDescent="0.2">
      <c r="B191" s="6"/>
      <c r="D191" s="6"/>
    </row>
    <row r="192" spans="2:4" x14ac:dyDescent="0.2">
      <c r="B192" s="6"/>
      <c r="D192" s="6"/>
    </row>
    <row r="193" spans="2:4" x14ac:dyDescent="0.2">
      <c r="B193" s="6"/>
      <c r="D193" s="6"/>
    </row>
    <row r="194" spans="2:4" x14ac:dyDescent="0.2">
      <c r="B194" s="6"/>
      <c r="D194" s="6"/>
    </row>
    <row r="195" spans="2:4" x14ac:dyDescent="0.2">
      <c r="B195" s="6"/>
      <c r="D195" s="6"/>
    </row>
    <row r="196" spans="2:4" x14ac:dyDescent="0.2">
      <c r="B196" s="6"/>
      <c r="D196" s="6"/>
    </row>
    <row r="197" spans="2:4" x14ac:dyDescent="0.2">
      <c r="B197" s="6"/>
      <c r="D197" s="6"/>
    </row>
    <row r="198" spans="2:4" x14ac:dyDescent="0.2">
      <c r="B198" s="6"/>
      <c r="D198" s="6"/>
    </row>
    <row r="199" spans="2:4" x14ac:dyDescent="0.2">
      <c r="B199" s="6"/>
      <c r="D199" s="6"/>
    </row>
    <row r="200" spans="2:4" x14ac:dyDescent="0.2">
      <c r="B200" s="6"/>
      <c r="D200" s="6"/>
    </row>
    <row r="201" spans="2:4" x14ac:dyDescent="0.2">
      <c r="B201" s="6"/>
      <c r="D201" s="6"/>
    </row>
    <row r="202" spans="2:4" x14ac:dyDescent="0.2">
      <c r="B202" s="6"/>
      <c r="D202" s="6"/>
    </row>
    <row r="203" spans="2:4" x14ac:dyDescent="0.2">
      <c r="B203" s="6"/>
      <c r="D203" s="6"/>
    </row>
    <row r="204" spans="2:4" x14ac:dyDescent="0.2">
      <c r="B204" s="6"/>
      <c r="D204" s="6"/>
    </row>
    <row r="205" spans="2:4" x14ac:dyDescent="0.2">
      <c r="B205" s="6"/>
      <c r="D205" s="6"/>
    </row>
    <row r="206" spans="2:4" x14ac:dyDescent="0.2">
      <c r="B206" s="6"/>
      <c r="D206" s="6"/>
    </row>
    <row r="207" spans="2:4" x14ac:dyDescent="0.2">
      <c r="B207" s="6"/>
      <c r="D207" s="6"/>
    </row>
    <row r="208" spans="2:4" x14ac:dyDescent="0.2">
      <c r="B208" s="6"/>
      <c r="D208" s="6"/>
    </row>
    <row r="209" spans="2:4" x14ac:dyDescent="0.2">
      <c r="B209" s="6"/>
      <c r="D209" s="6"/>
    </row>
    <row r="210" spans="2:4" x14ac:dyDescent="0.2">
      <c r="B210" s="6"/>
      <c r="D210" s="6"/>
    </row>
    <row r="211" spans="2:4" x14ac:dyDescent="0.2">
      <c r="B211" s="6"/>
      <c r="D211" s="6"/>
    </row>
    <row r="212" spans="2:4" x14ac:dyDescent="0.2">
      <c r="B212" s="6"/>
      <c r="D212" s="6"/>
    </row>
    <row r="213" spans="2:4" x14ac:dyDescent="0.2">
      <c r="B213" s="6"/>
      <c r="D213" s="6"/>
    </row>
    <row r="214" spans="2:4" x14ac:dyDescent="0.2">
      <c r="B214" s="6"/>
      <c r="D214" s="6"/>
    </row>
    <row r="215" spans="2:4" x14ac:dyDescent="0.2">
      <c r="B215" s="6"/>
      <c r="D215" s="6"/>
    </row>
    <row r="216" spans="2:4" x14ac:dyDescent="0.2">
      <c r="B216" s="6"/>
      <c r="D216" s="6"/>
    </row>
    <row r="217" spans="2:4" x14ac:dyDescent="0.2">
      <c r="B217" s="6"/>
      <c r="D217" s="6"/>
    </row>
    <row r="218" spans="2:4" x14ac:dyDescent="0.2">
      <c r="B218" s="6"/>
      <c r="D218" s="6"/>
    </row>
    <row r="219" spans="2:4" x14ac:dyDescent="0.2">
      <c r="B219" s="6"/>
      <c r="D219" s="6"/>
    </row>
    <row r="220" spans="2:4" x14ac:dyDescent="0.2">
      <c r="B220" s="6"/>
      <c r="D220" s="6"/>
    </row>
    <row r="221" spans="2:4" x14ac:dyDescent="0.2">
      <c r="B221" s="6"/>
      <c r="D221" s="6"/>
    </row>
    <row r="222" spans="2:4" x14ac:dyDescent="0.2">
      <c r="B222" s="6"/>
      <c r="D222" s="6"/>
    </row>
    <row r="223" spans="2:4" x14ac:dyDescent="0.2">
      <c r="B223" s="6"/>
      <c r="D223" s="6"/>
    </row>
    <row r="224" spans="2:4" x14ac:dyDescent="0.2">
      <c r="B224" s="6"/>
      <c r="D224" s="6"/>
    </row>
    <row r="225" spans="2:4" x14ac:dyDescent="0.2">
      <c r="B225" s="6"/>
      <c r="D225" s="6"/>
    </row>
    <row r="226" spans="2:4" x14ac:dyDescent="0.2">
      <c r="B226" s="6"/>
      <c r="D226" s="6"/>
    </row>
    <row r="227" spans="2:4" x14ac:dyDescent="0.2">
      <c r="B227" s="6"/>
      <c r="D227" s="6"/>
    </row>
    <row r="228" spans="2:4" x14ac:dyDescent="0.2">
      <c r="B228" s="6"/>
      <c r="D228" s="6"/>
    </row>
    <row r="229" spans="2:4" x14ac:dyDescent="0.2">
      <c r="B229" s="6"/>
      <c r="D229" s="6"/>
    </row>
    <row r="230" spans="2:4" x14ac:dyDescent="0.2">
      <c r="B230" s="6"/>
      <c r="D230" s="6"/>
    </row>
    <row r="231" spans="2:4" x14ac:dyDescent="0.2">
      <c r="B231" s="6"/>
      <c r="D231" s="6"/>
    </row>
    <row r="232" spans="2:4" x14ac:dyDescent="0.2">
      <c r="B232" s="6"/>
      <c r="D232" s="6"/>
    </row>
    <row r="233" spans="2:4" x14ac:dyDescent="0.2">
      <c r="B233" s="6"/>
      <c r="D233" s="6"/>
    </row>
    <row r="234" spans="2:4" x14ac:dyDescent="0.2">
      <c r="B234" s="6"/>
      <c r="D234" s="6"/>
    </row>
    <row r="235" spans="2:4" x14ac:dyDescent="0.2">
      <c r="B235" s="6"/>
      <c r="D235" s="6"/>
    </row>
    <row r="236" spans="2:4" x14ac:dyDescent="0.2">
      <c r="B236" s="6"/>
      <c r="D236" s="6"/>
    </row>
    <row r="237" spans="2:4" x14ac:dyDescent="0.2">
      <c r="B237" s="6"/>
      <c r="D237" s="6"/>
    </row>
    <row r="238" spans="2:4" x14ac:dyDescent="0.2">
      <c r="B238" s="6"/>
      <c r="D238" s="6"/>
    </row>
    <row r="239" spans="2:4" x14ac:dyDescent="0.2">
      <c r="B239" s="6"/>
      <c r="D239" s="6"/>
    </row>
    <row r="240" spans="2:4" x14ac:dyDescent="0.2">
      <c r="B240" s="6"/>
      <c r="D240" s="6"/>
    </row>
    <row r="241" spans="2:4" x14ac:dyDescent="0.2">
      <c r="B241" s="6"/>
      <c r="D241" s="6"/>
    </row>
    <row r="242" spans="2:4" x14ac:dyDescent="0.2">
      <c r="B242" s="6"/>
      <c r="D242" s="6"/>
    </row>
    <row r="243" spans="2:4" x14ac:dyDescent="0.2">
      <c r="B243" s="6"/>
      <c r="D243" s="6"/>
    </row>
    <row r="244" spans="2:4" x14ac:dyDescent="0.2">
      <c r="B244" s="6"/>
      <c r="D244" s="6"/>
    </row>
    <row r="245" spans="2:4" x14ac:dyDescent="0.2">
      <c r="B245" s="6"/>
      <c r="D245" s="6"/>
    </row>
    <row r="246" spans="2:4" x14ac:dyDescent="0.2">
      <c r="B246" s="6"/>
      <c r="D246" s="6"/>
    </row>
    <row r="247" spans="2:4" x14ac:dyDescent="0.2">
      <c r="B247" s="6"/>
      <c r="D247" s="6"/>
    </row>
    <row r="248" spans="2:4" x14ac:dyDescent="0.2">
      <c r="B248" s="6"/>
      <c r="D248" s="6"/>
    </row>
    <row r="249" spans="2:4" x14ac:dyDescent="0.2">
      <c r="B249" s="6"/>
      <c r="D249" s="6"/>
    </row>
    <row r="250" spans="2:4" x14ac:dyDescent="0.2">
      <c r="B250" s="6"/>
      <c r="D250" s="6"/>
    </row>
    <row r="251" spans="2:4" x14ac:dyDescent="0.2">
      <c r="B251" s="6"/>
      <c r="D251" s="6"/>
    </row>
    <row r="252" spans="2:4" x14ac:dyDescent="0.2">
      <c r="B252" s="6"/>
      <c r="D252" s="6"/>
    </row>
    <row r="253" spans="2:4" x14ac:dyDescent="0.2">
      <c r="B253" s="6"/>
      <c r="D253" s="6"/>
    </row>
    <row r="254" spans="2:4" x14ac:dyDescent="0.2">
      <c r="B254" s="6"/>
      <c r="D254" s="6"/>
    </row>
    <row r="255" spans="2:4" x14ac:dyDescent="0.2">
      <c r="B255" s="6"/>
      <c r="D255" s="6"/>
    </row>
    <row r="256" spans="2:4" x14ac:dyDescent="0.2">
      <c r="B256" s="6"/>
      <c r="D256" s="6"/>
    </row>
    <row r="257" spans="2:4" x14ac:dyDescent="0.2">
      <c r="B257" s="6"/>
      <c r="D257" s="6"/>
    </row>
    <row r="258" spans="2:4" x14ac:dyDescent="0.2">
      <c r="B258" s="6"/>
      <c r="D258" s="6"/>
    </row>
    <row r="259" spans="2:4" x14ac:dyDescent="0.2">
      <c r="B259" s="6"/>
      <c r="D259" s="6"/>
    </row>
    <row r="260" spans="2:4" x14ac:dyDescent="0.2">
      <c r="B260" s="6"/>
      <c r="D260" s="6"/>
    </row>
    <row r="261" spans="2:4" x14ac:dyDescent="0.2">
      <c r="B261" s="6"/>
      <c r="D261" s="6"/>
    </row>
    <row r="262" spans="2:4" x14ac:dyDescent="0.2">
      <c r="B262" s="6"/>
      <c r="D262" s="6"/>
    </row>
    <row r="263" spans="2:4" x14ac:dyDescent="0.2">
      <c r="B263" s="6"/>
      <c r="D263" s="6"/>
    </row>
    <row r="264" spans="2:4" x14ac:dyDescent="0.2">
      <c r="B264" s="6"/>
      <c r="D264" s="6"/>
    </row>
    <row r="265" spans="2:4" x14ac:dyDescent="0.2">
      <c r="B265" s="6"/>
      <c r="D265" s="6"/>
    </row>
    <row r="266" spans="2:4" x14ac:dyDescent="0.2">
      <c r="B266" s="6"/>
      <c r="D266" s="6"/>
    </row>
    <row r="267" spans="2:4" x14ac:dyDescent="0.2">
      <c r="B267" s="6"/>
      <c r="D267" s="6"/>
    </row>
    <row r="268" spans="2:4" x14ac:dyDescent="0.2">
      <c r="B268" s="6"/>
      <c r="D268" s="6"/>
    </row>
    <row r="269" spans="2:4" x14ac:dyDescent="0.2">
      <c r="B269" s="6"/>
      <c r="D269" s="6"/>
    </row>
    <row r="270" spans="2:4" x14ac:dyDescent="0.2">
      <c r="B270" s="6"/>
      <c r="D270" s="6"/>
    </row>
    <row r="271" spans="2:4" x14ac:dyDescent="0.2">
      <c r="B271" s="6"/>
      <c r="D271" s="6"/>
    </row>
    <row r="272" spans="2:4" x14ac:dyDescent="0.2">
      <c r="B272" s="6"/>
      <c r="D272" s="6"/>
    </row>
    <row r="273" spans="2:4" x14ac:dyDescent="0.2">
      <c r="B273" s="6"/>
      <c r="D273" s="6"/>
    </row>
    <row r="274" spans="2:4" x14ac:dyDescent="0.2">
      <c r="B274" s="6"/>
      <c r="D274" s="6"/>
    </row>
    <row r="275" spans="2:4" x14ac:dyDescent="0.2">
      <c r="B275" s="6"/>
      <c r="D275" s="6"/>
    </row>
    <row r="276" spans="2:4" x14ac:dyDescent="0.2">
      <c r="B276" s="6"/>
      <c r="D276" s="6"/>
    </row>
    <row r="277" spans="2:4" x14ac:dyDescent="0.2">
      <c r="B277" s="6"/>
      <c r="D277" s="6"/>
    </row>
    <row r="278" spans="2:4" x14ac:dyDescent="0.2">
      <c r="B278" s="6"/>
      <c r="D278" s="6"/>
    </row>
    <row r="279" spans="2:4" x14ac:dyDescent="0.2">
      <c r="B279" s="6"/>
      <c r="D279" s="6"/>
    </row>
    <row r="280" spans="2:4" x14ac:dyDescent="0.2">
      <c r="B280" s="6"/>
      <c r="D280" s="6"/>
    </row>
    <row r="281" spans="2:4" x14ac:dyDescent="0.2">
      <c r="B281" s="6"/>
      <c r="D281" s="6"/>
    </row>
    <row r="282" spans="2:4" x14ac:dyDescent="0.2">
      <c r="B282" s="6"/>
      <c r="D282" s="6"/>
    </row>
    <row r="283" spans="2:4" x14ac:dyDescent="0.2">
      <c r="B283" s="6"/>
      <c r="D283" s="6"/>
    </row>
    <row r="284" spans="2:4" x14ac:dyDescent="0.2">
      <c r="B284" s="6"/>
      <c r="D284" s="6"/>
    </row>
    <row r="285" spans="2:4" x14ac:dyDescent="0.2">
      <c r="B285" s="6"/>
      <c r="D285" s="6"/>
    </row>
    <row r="286" spans="2:4" x14ac:dyDescent="0.2">
      <c r="B286" s="6"/>
      <c r="D286" s="6"/>
    </row>
    <row r="287" spans="2:4" x14ac:dyDescent="0.2">
      <c r="B287" s="6"/>
      <c r="D287" s="6"/>
    </row>
    <row r="288" spans="2:4" x14ac:dyDescent="0.2">
      <c r="B288" s="6"/>
      <c r="D288" s="6"/>
    </row>
    <row r="289" spans="2:4" x14ac:dyDescent="0.2">
      <c r="B289" s="6"/>
      <c r="D289" s="6"/>
    </row>
    <row r="290" spans="2:4" x14ac:dyDescent="0.2">
      <c r="B290" s="6"/>
      <c r="D290" s="6"/>
    </row>
    <row r="291" spans="2:4" x14ac:dyDescent="0.2">
      <c r="B291" s="6"/>
      <c r="D291" s="6"/>
    </row>
    <row r="292" spans="2:4" x14ac:dyDescent="0.2">
      <c r="B292" s="6"/>
      <c r="D292" s="6"/>
    </row>
    <row r="293" spans="2:4" x14ac:dyDescent="0.2">
      <c r="B293" s="6"/>
      <c r="D293" s="6"/>
    </row>
    <row r="294" spans="2:4" x14ac:dyDescent="0.2">
      <c r="B294" s="6"/>
      <c r="D294" s="6"/>
    </row>
    <row r="295" spans="2:4" x14ac:dyDescent="0.2">
      <c r="B295" s="6"/>
      <c r="D295" s="6"/>
    </row>
    <row r="296" spans="2:4" x14ac:dyDescent="0.2">
      <c r="B296" s="6"/>
      <c r="D296" s="6"/>
    </row>
    <row r="297" spans="2:4" x14ac:dyDescent="0.2">
      <c r="B297" s="6"/>
      <c r="D297" s="6"/>
    </row>
    <row r="298" spans="2:4" x14ac:dyDescent="0.2">
      <c r="B298" s="6"/>
      <c r="D298" s="6"/>
    </row>
    <row r="299" spans="2:4" x14ac:dyDescent="0.2">
      <c r="B299" s="6"/>
      <c r="D299" s="6"/>
    </row>
    <row r="300" spans="2:4" x14ac:dyDescent="0.2">
      <c r="B300" s="6"/>
      <c r="D300" s="6"/>
    </row>
    <row r="301" spans="2:4" x14ac:dyDescent="0.2">
      <c r="B301" s="6"/>
      <c r="D301" s="6"/>
    </row>
    <row r="302" spans="2:4" x14ac:dyDescent="0.2">
      <c r="B302" s="6"/>
      <c r="D302" s="6"/>
    </row>
    <row r="303" spans="2:4" x14ac:dyDescent="0.2">
      <c r="B303" s="6"/>
      <c r="D303" s="6"/>
    </row>
    <row r="304" spans="2:4" x14ac:dyDescent="0.2">
      <c r="B304" s="6"/>
      <c r="D304" s="6"/>
    </row>
    <row r="305" spans="2:4" x14ac:dyDescent="0.2">
      <c r="B305" s="6"/>
      <c r="D305" s="6"/>
    </row>
    <row r="306" spans="2:4" x14ac:dyDescent="0.2">
      <c r="B306" s="6"/>
      <c r="D306" s="6"/>
    </row>
    <row r="307" spans="2:4" x14ac:dyDescent="0.2">
      <c r="B307" s="6"/>
      <c r="D307" s="6"/>
    </row>
    <row r="308" spans="2:4" x14ac:dyDescent="0.2">
      <c r="B308" s="6"/>
      <c r="D308" s="6"/>
    </row>
    <row r="309" spans="2:4" x14ac:dyDescent="0.2">
      <c r="B309" s="6"/>
      <c r="D309" s="6"/>
    </row>
    <row r="310" spans="2:4" x14ac:dyDescent="0.2">
      <c r="B310" s="6"/>
      <c r="D310" s="6"/>
    </row>
    <row r="311" spans="2:4" x14ac:dyDescent="0.2">
      <c r="B311" s="6"/>
      <c r="D311" s="6"/>
    </row>
    <row r="312" spans="2:4" x14ac:dyDescent="0.2">
      <c r="B312" s="6"/>
      <c r="D312" s="6"/>
    </row>
    <row r="313" spans="2:4" x14ac:dyDescent="0.2">
      <c r="B313" s="6"/>
      <c r="D313" s="6"/>
    </row>
    <row r="314" spans="2:4" x14ac:dyDescent="0.2">
      <c r="B314" s="6"/>
      <c r="D314" s="6"/>
    </row>
    <row r="315" spans="2:4" x14ac:dyDescent="0.2">
      <c r="B315" s="6"/>
      <c r="D315" s="6"/>
    </row>
    <row r="316" spans="2:4" x14ac:dyDescent="0.2">
      <c r="B316" s="6"/>
      <c r="D316" s="6"/>
    </row>
    <row r="317" spans="2:4" x14ac:dyDescent="0.2">
      <c r="B317" s="6"/>
      <c r="D317" s="6"/>
    </row>
    <row r="318" spans="2:4" x14ac:dyDescent="0.2">
      <c r="B318" s="6"/>
      <c r="D318" s="6"/>
    </row>
    <row r="319" spans="2:4" x14ac:dyDescent="0.2">
      <c r="B319" s="6"/>
      <c r="D319" s="6"/>
    </row>
    <row r="320" spans="2:4" x14ac:dyDescent="0.2">
      <c r="B320" s="6"/>
      <c r="D320" s="6"/>
    </row>
    <row r="321" spans="2:4" x14ac:dyDescent="0.2">
      <c r="B321" s="6"/>
      <c r="D321" s="6"/>
    </row>
    <row r="322" spans="2:4" x14ac:dyDescent="0.2">
      <c r="B322" s="6"/>
      <c r="D322" s="6"/>
    </row>
    <row r="323" spans="2:4" x14ac:dyDescent="0.2">
      <c r="B323" s="6"/>
      <c r="D323" s="6"/>
    </row>
    <row r="324" spans="2:4" x14ac:dyDescent="0.2">
      <c r="B324" s="6"/>
      <c r="D324" s="6"/>
    </row>
    <row r="325" spans="2:4" x14ac:dyDescent="0.2">
      <c r="B325" s="6"/>
      <c r="D325" s="6"/>
    </row>
    <row r="326" spans="2:4" x14ac:dyDescent="0.2">
      <c r="B326" s="6"/>
      <c r="D326" s="6"/>
    </row>
    <row r="327" spans="2:4" x14ac:dyDescent="0.2">
      <c r="B327" s="6"/>
      <c r="D327" s="6"/>
    </row>
    <row r="328" spans="2:4" x14ac:dyDescent="0.2">
      <c r="B328" s="6"/>
      <c r="D328" s="6"/>
    </row>
    <row r="329" spans="2:4" x14ac:dyDescent="0.2">
      <c r="B329" s="6"/>
      <c r="D329" s="6"/>
    </row>
    <row r="330" spans="2:4" x14ac:dyDescent="0.2">
      <c r="B330" s="6"/>
      <c r="D330" s="6"/>
    </row>
    <row r="331" spans="2:4" x14ac:dyDescent="0.2">
      <c r="B331" s="6"/>
      <c r="D331" s="6"/>
    </row>
    <row r="332" spans="2:4" x14ac:dyDescent="0.2">
      <c r="B332" s="6"/>
      <c r="D332" s="6"/>
    </row>
    <row r="333" spans="2:4" x14ac:dyDescent="0.2">
      <c r="B333" s="6"/>
      <c r="D333" s="6"/>
    </row>
    <row r="334" spans="2:4" x14ac:dyDescent="0.2">
      <c r="B334" s="6"/>
      <c r="D334" s="6"/>
    </row>
    <row r="335" spans="2:4" x14ac:dyDescent="0.2">
      <c r="B335" s="6"/>
      <c r="D335" s="6"/>
    </row>
    <row r="336" spans="2:4" x14ac:dyDescent="0.2">
      <c r="B336" s="6"/>
      <c r="D336" s="6"/>
    </row>
    <row r="337" spans="2:4" x14ac:dyDescent="0.2">
      <c r="B337" s="6"/>
      <c r="D337" s="6"/>
    </row>
    <row r="338" spans="2:4" x14ac:dyDescent="0.2">
      <c r="B338" s="6"/>
      <c r="D338" s="6"/>
    </row>
    <row r="339" spans="2:4" x14ac:dyDescent="0.2">
      <c r="B339" s="6"/>
      <c r="D339" s="6"/>
    </row>
    <row r="340" spans="2:4" x14ac:dyDescent="0.2">
      <c r="B340" s="6"/>
      <c r="D340" s="6"/>
    </row>
    <row r="341" spans="2:4" x14ac:dyDescent="0.2">
      <c r="B341" s="6"/>
      <c r="D341" s="6"/>
    </row>
    <row r="342" spans="2:4" x14ac:dyDescent="0.2">
      <c r="B342" s="6"/>
      <c r="D342" s="6"/>
    </row>
    <row r="343" spans="2:4" x14ac:dyDescent="0.2">
      <c r="B343" s="6"/>
      <c r="D343" s="6"/>
    </row>
    <row r="344" spans="2:4" x14ac:dyDescent="0.2">
      <c r="B344" s="6"/>
      <c r="D344" s="6"/>
    </row>
    <row r="345" spans="2:4" x14ac:dyDescent="0.2">
      <c r="B345" s="6"/>
      <c r="D345" s="6"/>
    </row>
    <row r="346" spans="2:4" x14ac:dyDescent="0.2">
      <c r="B346" s="6"/>
      <c r="D346" s="6"/>
    </row>
    <row r="347" spans="2:4" x14ac:dyDescent="0.2">
      <c r="B347" s="6"/>
      <c r="D347" s="6"/>
    </row>
    <row r="348" spans="2:4" x14ac:dyDescent="0.2">
      <c r="B348" s="6"/>
      <c r="D348" s="6"/>
    </row>
    <row r="349" spans="2:4" x14ac:dyDescent="0.2">
      <c r="B349" s="6"/>
      <c r="D349" s="6"/>
    </row>
    <row r="350" spans="2:4" x14ac:dyDescent="0.2">
      <c r="B350" s="6"/>
      <c r="D350" s="6"/>
    </row>
    <row r="351" spans="2:4" x14ac:dyDescent="0.2">
      <c r="B351" s="6"/>
      <c r="D351" s="6"/>
    </row>
    <row r="352" spans="2:4" x14ac:dyDescent="0.2">
      <c r="B352" s="6"/>
      <c r="D352" s="6"/>
    </row>
    <row r="353" spans="2:4" x14ac:dyDescent="0.2">
      <c r="B353" s="6"/>
      <c r="D353" s="6"/>
    </row>
    <row r="354" spans="2:4" x14ac:dyDescent="0.2">
      <c r="B354" s="6"/>
      <c r="D354" s="6"/>
    </row>
    <row r="355" spans="2:4" x14ac:dyDescent="0.2">
      <c r="B355" s="6"/>
      <c r="D355" s="6"/>
    </row>
    <row r="356" spans="2:4" x14ac:dyDescent="0.2">
      <c r="B356" s="6"/>
      <c r="D356" s="6"/>
    </row>
    <row r="357" spans="2:4" x14ac:dyDescent="0.2">
      <c r="B357" s="6"/>
      <c r="D357" s="6"/>
    </row>
    <row r="358" spans="2:4" x14ac:dyDescent="0.2">
      <c r="B358" s="6"/>
      <c r="D358" s="6"/>
    </row>
    <row r="359" spans="2:4" x14ac:dyDescent="0.2">
      <c r="B359" s="6"/>
      <c r="D359" s="6"/>
    </row>
    <row r="360" spans="2:4" x14ac:dyDescent="0.2">
      <c r="B360" s="6"/>
      <c r="D360" s="6"/>
    </row>
    <row r="361" spans="2:4" x14ac:dyDescent="0.2">
      <c r="B361" s="6"/>
      <c r="D361" s="6"/>
    </row>
    <row r="362" spans="2:4" x14ac:dyDescent="0.2">
      <c r="B362" s="6"/>
      <c r="D362" s="6"/>
    </row>
    <row r="363" spans="2:4" x14ac:dyDescent="0.2">
      <c r="B363" s="6"/>
      <c r="D363" s="6"/>
    </row>
    <row r="364" spans="2:4" x14ac:dyDescent="0.2">
      <c r="B364" s="6"/>
      <c r="D364" s="6"/>
    </row>
    <row r="365" spans="2:4" x14ac:dyDescent="0.2">
      <c r="B365" s="6"/>
      <c r="D365" s="6"/>
    </row>
    <row r="366" spans="2:4" x14ac:dyDescent="0.2">
      <c r="B366" s="6"/>
      <c r="D366" s="6"/>
    </row>
    <row r="367" spans="2:4" x14ac:dyDescent="0.2">
      <c r="B367" s="6"/>
      <c r="D367" s="6"/>
    </row>
    <row r="368" spans="2:4" x14ac:dyDescent="0.2">
      <c r="B368" s="6"/>
      <c r="D368" s="6"/>
    </row>
    <row r="369" spans="2:4" x14ac:dyDescent="0.2">
      <c r="B369" s="6"/>
      <c r="D369" s="6"/>
    </row>
    <row r="370" spans="2:4" x14ac:dyDescent="0.2">
      <c r="B370" s="6"/>
      <c r="D370" s="6"/>
    </row>
    <row r="371" spans="2:4" x14ac:dyDescent="0.2">
      <c r="B371" s="6"/>
      <c r="D371" s="6"/>
    </row>
    <row r="372" spans="2:4" x14ac:dyDescent="0.2">
      <c r="B372" s="6"/>
      <c r="D372" s="6"/>
    </row>
    <row r="373" spans="2:4" x14ac:dyDescent="0.2">
      <c r="B373" s="6"/>
      <c r="D373" s="6"/>
    </row>
    <row r="374" spans="2:4" x14ac:dyDescent="0.2">
      <c r="B374" s="6"/>
      <c r="D374" s="6"/>
    </row>
    <row r="375" spans="2:4" x14ac:dyDescent="0.2">
      <c r="B375" s="6"/>
      <c r="D375" s="6"/>
    </row>
    <row r="376" spans="2:4" x14ac:dyDescent="0.2">
      <c r="B376" s="6"/>
      <c r="D376" s="6"/>
    </row>
    <row r="377" spans="2:4" x14ac:dyDescent="0.2">
      <c r="B377" s="6"/>
      <c r="D377" s="6"/>
    </row>
    <row r="378" spans="2:4" x14ac:dyDescent="0.2">
      <c r="B378" s="6"/>
      <c r="D378" s="6"/>
    </row>
    <row r="379" spans="2:4" x14ac:dyDescent="0.2">
      <c r="B379" s="6"/>
      <c r="D379" s="6"/>
    </row>
    <row r="380" spans="2:4" x14ac:dyDescent="0.2">
      <c r="B380" s="6"/>
      <c r="D380" s="6"/>
    </row>
    <row r="381" spans="2:4" x14ac:dyDescent="0.2">
      <c r="B381" s="6"/>
      <c r="D381" s="6"/>
    </row>
    <row r="382" spans="2:4" x14ac:dyDescent="0.2">
      <c r="B382" s="6"/>
      <c r="D382" s="6"/>
    </row>
    <row r="383" spans="2:4" x14ac:dyDescent="0.2">
      <c r="B383" s="6"/>
      <c r="D383" s="6"/>
    </row>
    <row r="384" spans="2:4" x14ac:dyDescent="0.2">
      <c r="B384" s="6"/>
      <c r="D384" s="6"/>
    </row>
    <row r="385" spans="2:4" x14ac:dyDescent="0.2">
      <c r="B385" s="6"/>
      <c r="D385" s="6"/>
    </row>
    <row r="386" spans="2:4" x14ac:dyDescent="0.2">
      <c r="B386" s="6"/>
      <c r="D386" s="6"/>
    </row>
    <row r="387" spans="2:4" x14ac:dyDescent="0.2">
      <c r="B387" s="6"/>
      <c r="D387" s="6"/>
    </row>
    <row r="388" spans="2:4" x14ac:dyDescent="0.2">
      <c r="B388" s="6"/>
      <c r="D388" s="6"/>
    </row>
    <row r="389" spans="2:4" x14ac:dyDescent="0.2">
      <c r="B389" s="6"/>
      <c r="D389" s="6"/>
    </row>
    <row r="390" spans="2:4" x14ac:dyDescent="0.2">
      <c r="B390" s="6"/>
      <c r="D390" s="6"/>
    </row>
    <row r="391" spans="2:4" x14ac:dyDescent="0.2">
      <c r="B391" s="6"/>
      <c r="D391" s="6"/>
    </row>
    <row r="392" spans="2:4" x14ac:dyDescent="0.2">
      <c r="B392" s="6"/>
      <c r="D392" s="6"/>
    </row>
    <row r="393" spans="2:4" x14ac:dyDescent="0.2">
      <c r="B393" s="6"/>
      <c r="D393" s="6"/>
    </row>
    <row r="394" spans="2:4" x14ac:dyDescent="0.2">
      <c r="B394" s="6"/>
      <c r="D394" s="6"/>
    </row>
    <row r="395" spans="2:4" x14ac:dyDescent="0.2">
      <c r="B395" s="6"/>
      <c r="D395" s="6"/>
    </row>
    <row r="396" spans="2:4" x14ac:dyDescent="0.2">
      <c r="B396" s="6"/>
      <c r="D396" s="6"/>
    </row>
    <row r="397" spans="2:4" x14ac:dyDescent="0.2">
      <c r="B397" s="6"/>
      <c r="D397" s="6"/>
    </row>
    <row r="398" spans="2:4" x14ac:dyDescent="0.2">
      <c r="B398" s="6"/>
      <c r="D398" s="6"/>
    </row>
    <row r="399" spans="2:4" x14ac:dyDescent="0.2">
      <c r="B399" s="6"/>
      <c r="D399" s="6"/>
    </row>
    <row r="400" spans="2:4" x14ac:dyDescent="0.2">
      <c r="B400" s="6"/>
      <c r="D400" s="6"/>
    </row>
    <row r="401" spans="2:4" x14ac:dyDescent="0.2">
      <c r="B401" s="6"/>
      <c r="D401" s="6"/>
    </row>
    <row r="402" spans="2:4" x14ac:dyDescent="0.2">
      <c r="B402" s="6"/>
      <c r="D402" s="6"/>
    </row>
    <row r="403" spans="2:4" x14ac:dyDescent="0.2">
      <c r="B403" s="6"/>
      <c r="D403" s="6"/>
    </row>
    <row r="404" spans="2:4" x14ac:dyDescent="0.2">
      <c r="B404" s="6"/>
      <c r="D404" s="6"/>
    </row>
    <row r="405" spans="2:4" x14ac:dyDescent="0.2">
      <c r="B405" s="6"/>
      <c r="D405" s="6"/>
    </row>
    <row r="406" spans="2:4" x14ac:dyDescent="0.2">
      <c r="B406" s="6"/>
      <c r="D406" s="6"/>
    </row>
    <row r="407" spans="2:4" x14ac:dyDescent="0.2">
      <c r="B407" s="6"/>
      <c r="D407" s="6"/>
    </row>
    <row r="408" spans="2:4" x14ac:dyDescent="0.2">
      <c r="B408" s="6"/>
      <c r="D408" s="6"/>
    </row>
    <row r="409" spans="2:4" x14ac:dyDescent="0.2">
      <c r="B409" s="6"/>
      <c r="D409" s="6"/>
    </row>
    <row r="410" spans="2:4" x14ac:dyDescent="0.2">
      <c r="B410" s="6"/>
      <c r="D410" s="6"/>
    </row>
    <row r="411" spans="2:4" x14ac:dyDescent="0.2">
      <c r="B411" s="6"/>
      <c r="D411" s="6"/>
    </row>
    <row r="412" spans="2:4" x14ac:dyDescent="0.2">
      <c r="B412" s="6"/>
      <c r="D412" s="6"/>
    </row>
    <row r="413" spans="2:4" x14ac:dyDescent="0.2">
      <c r="B413" s="6"/>
      <c r="D413" s="6"/>
    </row>
    <row r="414" spans="2:4" x14ac:dyDescent="0.2">
      <c r="B414" s="6"/>
      <c r="D414" s="6"/>
    </row>
    <row r="415" spans="2:4" x14ac:dyDescent="0.2">
      <c r="B415" s="6"/>
      <c r="D415" s="6"/>
    </row>
    <row r="416" spans="2:4" x14ac:dyDescent="0.2">
      <c r="B416" s="6"/>
      <c r="D416" s="6"/>
    </row>
    <row r="417" spans="2:4" x14ac:dyDescent="0.2">
      <c r="B417" s="6"/>
      <c r="D417" s="6"/>
    </row>
    <row r="418" spans="2:4" x14ac:dyDescent="0.2">
      <c r="B418" s="6"/>
      <c r="D418" s="6"/>
    </row>
    <row r="419" spans="2:4" x14ac:dyDescent="0.2">
      <c r="B419" s="6"/>
      <c r="D419" s="6"/>
    </row>
    <row r="420" spans="2:4" x14ac:dyDescent="0.2">
      <c r="B420" s="6"/>
      <c r="D420" s="6"/>
    </row>
    <row r="421" spans="2:4" x14ac:dyDescent="0.2">
      <c r="B421" s="6"/>
      <c r="D421" s="6"/>
    </row>
    <row r="422" spans="2:4" x14ac:dyDescent="0.2">
      <c r="B422" s="6"/>
      <c r="D422" s="6"/>
    </row>
    <row r="423" spans="2:4" x14ac:dyDescent="0.2">
      <c r="B423" s="6"/>
      <c r="D423" s="6"/>
    </row>
    <row r="424" spans="2:4" x14ac:dyDescent="0.2">
      <c r="B424" s="6"/>
      <c r="D424" s="6"/>
    </row>
    <row r="425" spans="2:4" x14ac:dyDescent="0.2">
      <c r="B425" s="6"/>
      <c r="D425" s="6"/>
    </row>
    <row r="426" spans="2:4" x14ac:dyDescent="0.2">
      <c r="B426" s="6"/>
      <c r="D426" s="6"/>
    </row>
    <row r="427" spans="2:4" x14ac:dyDescent="0.2">
      <c r="B427" s="6"/>
      <c r="D427" s="6"/>
    </row>
    <row r="428" spans="2:4" x14ac:dyDescent="0.2">
      <c r="B428" s="6"/>
      <c r="D428" s="6"/>
    </row>
    <row r="429" spans="2:4" x14ac:dyDescent="0.2">
      <c r="B429" s="6"/>
      <c r="D429" s="6"/>
    </row>
    <row r="430" spans="2:4" x14ac:dyDescent="0.2">
      <c r="B430" s="6"/>
      <c r="D430" s="6"/>
    </row>
    <row r="431" spans="2:4" x14ac:dyDescent="0.2">
      <c r="B431" s="6"/>
      <c r="D431" s="6"/>
    </row>
    <row r="432" spans="2:4" x14ac:dyDescent="0.2">
      <c r="B432" s="6"/>
      <c r="D432" s="6"/>
    </row>
    <row r="433" spans="2:4" x14ac:dyDescent="0.2">
      <c r="B433" s="6"/>
      <c r="D433" s="6"/>
    </row>
    <row r="434" spans="2:4" x14ac:dyDescent="0.2">
      <c r="B434" s="6"/>
      <c r="D434" s="6"/>
    </row>
    <row r="435" spans="2:4" x14ac:dyDescent="0.2">
      <c r="B435" s="6"/>
      <c r="D435" s="6"/>
    </row>
    <row r="436" spans="2:4" x14ac:dyDescent="0.2">
      <c r="B436" s="6"/>
      <c r="D436" s="6"/>
    </row>
    <row r="437" spans="2:4" x14ac:dyDescent="0.2">
      <c r="B437" s="6"/>
      <c r="D437" s="6"/>
    </row>
    <row r="438" spans="2:4" x14ac:dyDescent="0.2">
      <c r="B438" s="6"/>
      <c r="D438" s="6"/>
    </row>
    <row r="439" spans="2:4" x14ac:dyDescent="0.2">
      <c r="B439" s="6"/>
      <c r="D439" s="6"/>
    </row>
    <row r="440" spans="2:4" x14ac:dyDescent="0.2">
      <c r="B440" s="6"/>
      <c r="D440" s="6"/>
    </row>
    <row r="441" spans="2:4" x14ac:dyDescent="0.2">
      <c r="B441" s="6"/>
      <c r="D441" s="6"/>
    </row>
    <row r="442" spans="2:4" x14ac:dyDescent="0.2">
      <c r="B442" s="6"/>
      <c r="D442" s="6"/>
    </row>
    <row r="443" spans="2:4" x14ac:dyDescent="0.2">
      <c r="B443" s="6"/>
      <c r="D443" s="6"/>
    </row>
    <row r="444" spans="2:4" x14ac:dyDescent="0.2">
      <c r="B444" s="6"/>
      <c r="D444" s="6"/>
    </row>
    <row r="445" spans="2:4" x14ac:dyDescent="0.2">
      <c r="B445" s="6"/>
      <c r="D445" s="6"/>
    </row>
    <row r="446" spans="2:4" x14ac:dyDescent="0.2">
      <c r="B446" s="6"/>
      <c r="D446" s="6"/>
    </row>
    <row r="447" spans="2:4" x14ac:dyDescent="0.2">
      <c r="B447" s="6"/>
      <c r="D447" s="6"/>
    </row>
    <row r="448" spans="2:4" x14ac:dyDescent="0.2">
      <c r="B448" s="6"/>
      <c r="D448" s="6"/>
    </row>
    <row r="449" spans="2:4" x14ac:dyDescent="0.2">
      <c r="B449" s="6"/>
      <c r="D449" s="6"/>
    </row>
    <row r="450" spans="2:4" x14ac:dyDescent="0.2">
      <c r="B450" s="6"/>
      <c r="D450" s="6"/>
    </row>
    <row r="451" spans="2:4" x14ac:dyDescent="0.2">
      <c r="B451" s="6"/>
      <c r="D451" s="6"/>
    </row>
    <row r="452" spans="2:4" x14ac:dyDescent="0.2">
      <c r="B452" s="6"/>
      <c r="D452" s="6"/>
    </row>
    <row r="453" spans="2:4" x14ac:dyDescent="0.2">
      <c r="B453" s="6"/>
      <c r="D453" s="6"/>
    </row>
    <row r="454" spans="2:4" x14ac:dyDescent="0.2">
      <c r="B454" s="6"/>
      <c r="D454" s="6"/>
    </row>
    <row r="455" spans="2:4" x14ac:dyDescent="0.2">
      <c r="B455" s="6"/>
      <c r="D455" s="6"/>
    </row>
    <row r="456" spans="2:4" x14ac:dyDescent="0.2">
      <c r="B456" s="6"/>
      <c r="D456" s="6"/>
    </row>
    <row r="457" spans="2:4" x14ac:dyDescent="0.2">
      <c r="B457" s="6"/>
      <c r="D457" s="6"/>
    </row>
    <row r="458" spans="2:4" x14ac:dyDescent="0.2">
      <c r="B458" s="6"/>
      <c r="D458" s="6"/>
    </row>
    <row r="459" spans="2:4" x14ac:dyDescent="0.2">
      <c r="B459" s="6"/>
      <c r="D459" s="6"/>
    </row>
    <row r="460" spans="2:4" x14ac:dyDescent="0.2">
      <c r="B460" s="6"/>
      <c r="D460" s="6"/>
    </row>
    <row r="461" spans="2:4" x14ac:dyDescent="0.2">
      <c r="B461" s="6"/>
      <c r="D461" s="6"/>
    </row>
    <row r="462" spans="2:4" x14ac:dyDescent="0.2">
      <c r="B462" s="6"/>
      <c r="D462" s="6"/>
    </row>
    <row r="463" spans="2:4" x14ac:dyDescent="0.2">
      <c r="B463" s="6"/>
      <c r="D463" s="6"/>
    </row>
    <row r="464" spans="2:4" x14ac:dyDescent="0.2">
      <c r="B464" s="6"/>
      <c r="D464" s="6"/>
    </row>
    <row r="465" spans="2:4" x14ac:dyDescent="0.2">
      <c r="B465" s="6"/>
      <c r="D465" s="6"/>
    </row>
    <row r="466" spans="2:4" x14ac:dyDescent="0.2">
      <c r="B466" s="6"/>
      <c r="D466" s="6"/>
    </row>
    <row r="467" spans="2:4" x14ac:dyDescent="0.2">
      <c r="B467" s="6"/>
      <c r="D467" s="6"/>
    </row>
    <row r="468" spans="2:4" x14ac:dyDescent="0.2">
      <c r="B468" s="6"/>
      <c r="D468" s="6"/>
    </row>
    <row r="469" spans="2:4" x14ac:dyDescent="0.2">
      <c r="B469" s="6"/>
      <c r="D469" s="6"/>
    </row>
    <row r="470" spans="2:4" x14ac:dyDescent="0.2">
      <c r="B470" s="6"/>
      <c r="D470" s="6"/>
    </row>
    <row r="471" spans="2:4" x14ac:dyDescent="0.2">
      <c r="B471" s="6"/>
      <c r="D471" s="6"/>
    </row>
    <row r="472" spans="2:4" x14ac:dyDescent="0.2">
      <c r="B472" s="6"/>
      <c r="D472" s="6"/>
    </row>
    <row r="473" spans="2:4" x14ac:dyDescent="0.2">
      <c r="B473" s="6"/>
      <c r="D473" s="6"/>
    </row>
    <row r="474" spans="2:4" x14ac:dyDescent="0.2">
      <c r="B474" s="6"/>
      <c r="D474" s="6"/>
    </row>
    <row r="475" spans="2:4" x14ac:dyDescent="0.2">
      <c r="B475" s="6"/>
      <c r="D475" s="6"/>
    </row>
    <row r="476" spans="2:4" x14ac:dyDescent="0.2">
      <c r="B476" s="6"/>
      <c r="D476" s="6"/>
    </row>
    <row r="477" spans="2:4" x14ac:dyDescent="0.2">
      <c r="B477" s="6"/>
      <c r="D477" s="6"/>
    </row>
    <row r="478" spans="2:4" x14ac:dyDescent="0.2">
      <c r="B478" s="6"/>
      <c r="D478" s="6"/>
    </row>
    <row r="479" spans="2:4" x14ac:dyDescent="0.2">
      <c r="B479" s="6"/>
      <c r="D479" s="6"/>
    </row>
    <row r="480" spans="2:4" x14ac:dyDescent="0.2">
      <c r="B480" s="6"/>
      <c r="D480" s="6"/>
    </row>
    <row r="481" spans="2:4" x14ac:dyDescent="0.2">
      <c r="B481" s="6"/>
      <c r="D481" s="6"/>
    </row>
    <row r="482" spans="2:4" x14ac:dyDescent="0.2">
      <c r="B482" s="6"/>
      <c r="D482" s="6"/>
    </row>
    <row r="483" spans="2:4" x14ac:dyDescent="0.2">
      <c r="B483" s="6"/>
      <c r="D483" s="6"/>
    </row>
    <row r="484" spans="2:4" x14ac:dyDescent="0.2">
      <c r="B484" s="6"/>
      <c r="D484" s="6"/>
    </row>
    <row r="485" spans="2:4" x14ac:dyDescent="0.2">
      <c r="B485" s="6"/>
      <c r="D485" s="6"/>
    </row>
    <row r="486" spans="2:4" x14ac:dyDescent="0.2">
      <c r="B486" s="6"/>
      <c r="D486" s="6"/>
    </row>
    <row r="487" spans="2:4" x14ac:dyDescent="0.2">
      <c r="B487" s="6"/>
      <c r="D487" s="6"/>
    </row>
    <row r="488" spans="2:4" x14ac:dyDescent="0.2">
      <c r="B488" s="6"/>
      <c r="D488" s="6"/>
    </row>
    <row r="489" spans="2:4" x14ac:dyDescent="0.2">
      <c r="B489" s="6"/>
      <c r="D489" s="6"/>
    </row>
    <row r="490" spans="2:4" x14ac:dyDescent="0.2">
      <c r="B490" s="6"/>
      <c r="D490" s="6"/>
    </row>
    <row r="491" spans="2:4" x14ac:dyDescent="0.2">
      <c r="B491" s="6"/>
      <c r="D491" s="6"/>
    </row>
    <row r="492" spans="2:4" x14ac:dyDescent="0.2">
      <c r="B492" s="6"/>
      <c r="D492" s="6"/>
    </row>
    <row r="493" spans="2:4" x14ac:dyDescent="0.2">
      <c r="B493" s="6"/>
      <c r="D493" s="6"/>
    </row>
    <row r="494" spans="2:4" x14ac:dyDescent="0.2">
      <c r="B494" s="6"/>
      <c r="D494" s="6"/>
    </row>
    <row r="495" spans="2:4" x14ac:dyDescent="0.2">
      <c r="B495" s="6"/>
      <c r="D495" s="6"/>
    </row>
    <row r="496" spans="2:4" x14ac:dyDescent="0.2">
      <c r="B496" s="6"/>
      <c r="D496" s="6"/>
    </row>
    <row r="497" spans="2:4" x14ac:dyDescent="0.2">
      <c r="B497" s="6"/>
      <c r="D497" s="6"/>
    </row>
    <row r="498" spans="2:4" x14ac:dyDescent="0.2">
      <c r="B498" s="6"/>
      <c r="D498" s="6"/>
    </row>
    <row r="499" spans="2:4" x14ac:dyDescent="0.2">
      <c r="B499" s="6"/>
      <c r="D499" s="6"/>
    </row>
    <row r="500" spans="2:4" x14ac:dyDescent="0.2">
      <c r="B500" s="6"/>
      <c r="D500" s="6"/>
    </row>
    <row r="501" spans="2:4" x14ac:dyDescent="0.2">
      <c r="B501" s="6"/>
      <c r="D501" s="6"/>
    </row>
    <row r="502" spans="2:4" x14ac:dyDescent="0.2">
      <c r="B502" s="6"/>
      <c r="D502" s="6"/>
    </row>
    <row r="503" spans="2:4" x14ac:dyDescent="0.2">
      <c r="B503" s="6"/>
      <c r="D503" s="6"/>
    </row>
    <row r="504" spans="2:4" x14ac:dyDescent="0.2">
      <c r="B504" s="6"/>
      <c r="D504" s="6"/>
    </row>
    <row r="505" spans="2:4" x14ac:dyDescent="0.2">
      <c r="B505" s="6"/>
      <c r="D505" s="6"/>
    </row>
    <row r="506" spans="2:4" x14ac:dyDescent="0.2">
      <c r="B506" s="6"/>
      <c r="D506" s="6"/>
    </row>
    <row r="507" spans="2:4" x14ac:dyDescent="0.2">
      <c r="B507" s="6"/>
      <c r="D507" s="6"/>
    </row>
    <row r="508" spans="2:4" x14ac:dyDescent="0.2">
      <c r="B508" s="6"/>
      <c r="D508" s="6"/>
    </row>
    <row r="509" spans="2:4" x14ac:dyDescent="0.2">
      <c r="B509" s="6"/>
      <c r="D509" s="6"/>
    </row>
    <row r="510" spans="2:4" x14ac:dyDescent="0.2">
      <c r="B510" s="6"/>
      <c r="D510" s="6"/>
    </row>
    <row r="511" spans="2:4" x14ac:dyDescent="0.2">
      <c r="B511" s="6"/>
      <c r="D511" s="6"/>
    </row>
    <row r="512" spans="2:4" x14ac:dyDescent="0.2">
      <c r="B512" s="6"/>
      <c r="D512" s="6"/>
    </row>
    <row r="513" spans="2:4" x14ac:dyDescent="0.2">
      <c r="B513" s="6"/>
      <c r="D513" s="6"/>
    </row>
    <row r="514" spans="2:4" x14ac:dyDescent="0.2">
      <c r="B514" s="6"/>
      <c r="D514" s="6"/>
    </row>
    <row r="515" spans="2:4" x14ac:dyDescent="0.2">
      <c r="B515" s="6"/>
      <c r="D515" s="6"/>
    </row>
    <row r="516" spans="2:4" x14ac:dyDescent="0.2">
      <c r="B516" s="6"/>
      <c r="D516" s="6"/>
    </row>
    <row r="517" spans="2:4" x14ac:dyDescent="0.2">
      <c r="B517" s="6"/>
      <c r="D517" s="6"/>
    </row>
    <row r="518" spans="2:4" x14ac:dyDescent="0.2">
      <c r="B518" s="6"/>
      <c r="D518" s="6"/>
    </row>
    <row r="519" spans="2:4" x14ac:dyDescent="0.2">
      <c r="B519" s="6"/>
      <c r="D519" s="6"/>
    </row>
    <row r="520" spans="2:4" x14ac:dyDescent="0.2">
      <c r="B520" s="6"/>
      <c r="D520" s="6"/>
    </row>
    <row r="521" spans="2:4" x14ac:dyDescent="0.2">
      <c r="B521" s="6"/>
      <c r="D521" s="6"/>
    </row>
    <row r="522" spans="2:4" x14ac:dyDescent="0.2">
      <c r="B522" s="6"/>
      <c r="D522" s="6"/>
    </row>
    <row r="523" spans="2:4" x14ac:dyDescent="0.2">
      <c r="B523" s="6"/>
      <c r="D523" s="6"/>
    </row>
    <row r="524" spans="2:4" x14ac:dyDescent="0.2">
      <c r="B524" s="6"/>
      <c r="D524" s="6"/>
    </row>
    <row r="525" spans="2:4" x14ac:dyDescent="0.2">
      <c r="B525" s="6"/>
      <c r="D525" s="6"/>
    </row>
    <row r="526" spans="2:4" x14ac:dyDescent="0.2">
      <c r="B526" s="6"/>
      <c r="D526" s="6"/>
    </row>
    <row r="527" spans="2:4" x14ac:dyDescent="0.2">
      <c r="B527" s="6"/>
      <c r="D527" s="6"/>
    </row>
    <row r="528" spans="2:4" x14ac:dyDescent="0.2">
      <c r="B528" s="6"/>
      <c r="D528" s="6"/>
    </row>
    <row r="529" spans="2:4" x14ac:dyDescent="0.2">
      <c r="B529" s="6"/>
      <c r="D529" s="6"/>
    </row>
    <row r="530" spans="2:4" x14ac:dyDescent="0.2">
      <c r="B530" s="6"/>
      <c r="D530" s="6"/>
    </row>
    <row r="531" spans="2:4" x14ac:dyDescent="0.2">
      <c r="B531" s="6"/>
      <c r="D531" s="6"/>
    </row>
    <row r="532" spans="2:4" x14ac:dyDescent="0.2">
      <c r="B532" s="6"/>
      <c r="D532" s="6"/>
    </row>
    <row r="533" spans="2:4" x14ac:dyDescent="0.2">
      <c r="B533" s="6"/>
      <c r="D533" s="6"/>
    </row>
    <row r="534" spans="2:4" x14ac:dyDescent="0.2">
      <c r="B534" s="6"/>
      <c r="D534" s="6"/>
    </row>
    <row r="535" spans="2:4" x14ac:dyDescent="0.2">
      <c r="B535" s="6"/>
      <c r="D535" s="6"/>
    </row>
    <row r="536" spans="2:4" x14ac:dyDescent="0.2">
      <c r="B536" s="6"/>
      <c r="D536" s="6"/>
    </row>
    <row r="537" spans="2:4" x14ac:dyDescent="0.2">
      <c r="B537" s="6"/>
      <c r="D537" s="6"/>
    </row>
    <row r="538" spans="2:4" x14ac:dyDescent="0.2">
      <c r="B538" s="6"/>
      <c r="D538" s="6"/>
    </row>
    <row r="539" spans="2:4" x14ac:dyDescent="0.2">
      <c r="B539" s="6"/>
      <c r="D539" s="6"/>
    </row>
    <row r="540" spans="2:4" x14ac:dyDescent="0.2">
      <c r="B540" s="6"/>
      <c r="D540" s="6"/>
    </row>
    <row r="541" spans="2:4" x14ac:dyDescent="0.2">
      <c r="B541" s="6"/>
      <c r="D541" s="6"/>
    </row>
    <row r="542" spans="2:4" x14ac:dyDescent="0.2">
      <c r="B542" s="6"/>
      <c r="D542" s="6"/>
    </row>
    <row r="543" spans="2:4" x14ac:dyDescent="0.2">
      <c r="B543" s="6"/>
      <c r="D543" s="6"/>
    </row>
    <row r="544" spans="2:4" x14ac:dyDescent="0.2">
      <c r="B544" s="6"/>
      <c r="D544" s="6"/>
    </row>
    <row r="545" spans="2:4" x14ac:dyDescent="0.2">
      <c r="B545" s="6"/>
      <c r="D545" s="6"/>
    </row>
    <row r="546" spans="2:4" x14ac:dyDescent="0.2">
      <c r="B546" s="6"/>
      <c r="D546" s="6"/>
    </row>
    <row r="547" spans="2:4" x14ac:dyDescent="0.2">
      <c r="B547" s="6"/>
      <c r="D547" s="6"/>
    </row>
    <row r="548" spans="2:4" x14ac:dyDescent="0.2">
      <c r="B548" s="6"/>
      <c r="D548" s="6"/>
    </row>
    <row r="549" spans="2:4" x14ac:dyDescent="0.2">
      <c r="B549" s="6"/>
      <c r="D549" s="6"/>
    </row>
    <row r="550" spans="2:4" x14ac:dyDescent="0.2">
      <c r="B550" s="6"/>
      <c r="D550" s="6"/>
    </row>
    <row r="551" spans="2:4" x14ac:dyDescent="0.2">
      <c r="B551" s="6"/>
      <c r="D551" s="6"/>
    </row>
    <row r="552" spans="2:4" x14ac:dyDescent="0.2">
      <c r="B552" s="6"/>
      <c r="D552" s="6"/>
    </row>
    <row r="553" spans="2:4" x14ac:dyDescent="0.2">
      <c r="B553" s="6"/>
      <c r="D553" s="6"/>
    </row>
    <row r="554" spans="2:4" x14ac:dyDescent="0.2">
      <c r="B554" s="6"/>
      <c r="D554" s="6"/>
    </row>
    <row r="555" spans="2:4" x14ac:dyDescent="0.2">
      <c r="B555" s="6"/>
      <c r="D555" s="6"/>
    </row>
    <row r="556" spans="2:4" x14ac:dyDescent="0.2">
      <c r="B556" s="6"/>
      <c r="D556" s="6"/>
    </row>
    <row r="557" spans="2:4" x14ac:dyDescent="0.2">
      <c r="B557" s="6"/>
      <c r="D557" s="6"/>
    </row>
    <row r="558" spans="2:4" x14ac:dyDescent="0.2">
      <c r="B558" s="6"/>
      <c r="D558" s="6"/>
    </row>
    <row r="559" spans="2:4" x14ac:dyDescent="0.2">
      <c r="B559" s="6"/>
      <c r="D559" s="6"/>
    </row>
    <row r="560" spans="2:4" x14ac:dyDescent="0.2">
      <c r="B560" s="6"/>
      <c r="D560" s="6"/>
    </row>
    <row r="561" spans="2:4" x14ac:dyDescent="0.2">
      <c r="B561" s="6"/>
      <c r="D561" s="6"/>
    </row>
    <row r="562" spans="2:4" x14ac:dyDescent="0.2">
      <c r="B562" s="6"/>
      <c r="D562" s="6"/>
    </row>
    <row r="563" spans="2:4" x14ac:dyDescent="0.2">
      <c r="B563" s="6"/>
      <c r="D563" s="6"/>
    </row>
    <row r="564" spans="2:4" x14ac:dyDescent="0.2">
      <c r="B564" s="6"/>
      <c r="D564" s="6"/>
    </row>
    <row r="565" spans="2:4" x14ac:dyDescent="0.2">
      <c r="B565" s="6"/>
      <c r="D565" s="6"/>
    </row>
    <row r="566" spans="2:4" x14ac:dyDescent="0.2">
      <c r="B566" s="6"/>
      <c r="D566" s="6"/>
    </row>
    <row r="567" spans="2:4" x14ac:dyDescent="0.2">
      <c r="B567" s="6"/>
      <c r="D567" s="6"/>
    </row>
    <row r="568" spans="2:4" x14ac:dyDescent="0.2">
      <c r="B568" s="6"/>
      <c r="D568" s="6"/>
    </row>
    <row r="569" spans="2:4" x14ac:dyDescent="0.2">
      <c r="B569" s="6"/>
      <c r="D569" s="6"/>
    </row>
    <row r="570" spans="2:4" x14ac:dyDescent="0.2">
      <c r="B570" s="6"/>
      <c r="D570" s="6"/>
    </row>
    <row r="571" spans="2:4" x14ac:dyDescent="0.2">
      <c r="B571" s="6"/>
      <c r="D571" s="6"/>
    </row>
    <row r="572" spans="2:4" x14ac:dyDescent="0.2">
      <c r="B572" s="6"/>
      <c r="D572" s="6"/>
    </row>
    <row r="573" spans="2:4" x14ac:dyDescent="0.2">
      <c r="B573" s="6"/>
      <c r="D573" s="6"/>
    </row>
    <row r="574" spans="2:4" x14ac:dyDescent="0.2">
      <c r="B574" s="6"/>
      <c r="D574" s="6"/>
    </row>
    <row r="575" spans="2:4" x14ac:dyDescent="0.2">
      <c r="B575" s="6"/>
      <c r="D575" s="6"/>
    </row>
    <row r="576" spans="2:4" x14ac:dyDescent="0.2">
      <c r="B576" s="6"/>
      <c r="D576" s="6"/>
    </row>
    <row r="577" spans="2:4" x14ac:dyDescent="0.2">
      <c r="B577" s="6"/>
      <c r="D577" s="6"/>
    </row>
    <row r="578" spans="2:4" x14ac:dyDescent="0.2">
      <c r="B578" s="6"/>
      <c r="D578" s="6"/>
    </row>
    <row r="579" spans="2:4" x14ac:dyDescent="0.2">
      <c r="B579" s="6"/>
      <c r="D579" s="6"/>
    </row>
    <row r="580" spans="2:4" x14ac:dyDescent="0.2">
      <c r="B580" s="6"/>
      <c r="D580" s="6"/>
    </row>
    <row r="581" spans="2:4" x14ac:dyDescent="0.2">
      <c r="B581" s="6"/>
      <c r="D581" s="6"/>
    </row>
    <row r="582" spans="2:4" x14ac:dyDescent="0.2">
      <c r="B582" s="6"/>
      <c r="D582" s="6"/>
    </row>
    <row r="583" spans="2:4" x14ac:dyDescent="0.2">
      <c r="B583" s="6"/>
      <c r="D583" s="6"/>
    </row>
    <row r="584" spans="2:4" x14ac:dyDescent="0.2">
      <c r="B584" s="6"/>
      <c r="D584" s="6"/>
    </row>
    <row r="585" spans="2:4" x14ac:dyDescent="0.2">
      <c r="B585" s="6"/>
      <c r="D585" s="6"/>
    </row>
    <row r="586" spans="2:4" x14ac:dyDescent="0.2">
      <c r="B586" s="6"/>
      <c r="D586" s="6"/>
    </row>
    <row r="587" spans="2:4" x14ac:dyDescent="0.2">
      <c r="B587" s="6"/>
      <c r="D587" s="6"/>
    </row>
    <row r="588" spans="2:4" x14ac:dyDescent="0.2">
      <c r="B588" s="6"/>
      <c r="D588" s="6"/>
    </row>
    <row r="589" spans="2:4" x14ac:dyDescent="0.2">
      <c r="B589" s="6"/>
      <c r="D589" s="6"/>
    </row>
    <row r="590" spans="2:4" x14ac:dyDescent="0.2">
      <c r="B590" s="6"/>
      <c r="D590" s="6"/>
    </row>
    <row r="591" spans="2:4" x14ac:dyDescent="0.2">
      <c r="B591" s="6"/>
      <c r="D591" s="6"/>
    </row>
    <row r="592" spans="2:4" x14ac:dyDescent="0.2">
      <c r="B592" s="6"/>
      <c r="D592" s="6"/>
    </row>
    <row r="593" spans="2:4" x14ac:dyDescent="0.2">
      <c r="B593" s="6"/>
      <c r="D593" s="6"/>
    </row>
    <row r="594" spans="2:4" x14ac:dyDescent="0.2">
      <c r="B594" s="6"/>
      <c r="D594" s="6"/>
    </row>
    <row r="595" spans="2:4" x14ac:dyDescent="0.2">
      <c r="B595" s="6"/>
      <c r="D595" s="6"/>
    </row>
    <row r="596" spans="2:4" x14ac:dyDescent="0.2">
      <c r="B596" s="6"/>
      <c r="D596" s="6"/>
    </row>
    <row r="597" spans="2:4" x14ac:dyDescent="0.2">
      <c r="B597" s="6"/>
      <c r="D597" s="6"/>
    </row>
    <row r="598" spans="2:4" x14ac:dyDescent="0.2">
      <c r="B598" s="6"/>
      <c r="D598" s="6"/>
    </row>
    <row r="599" spans="2:4" x14ac:dyDescent="0.2">
      <c r="B599" s="6"/>
      <c r="D599" s="6"/>
    </row>
    <row r="600" spans="2:4" x14ac:dyDescent="0.2">
      <c r="B600" s="6"/>
      <c r="D600" s="6"/>
    </row>
    <row r="601" spans="2:4" x14ac:dyDescent="0.2">
      <c r="B601" s="6"/>
      <c r="D601" s="6"/>
    </row>
    <row r="602" spans="2:4" x14ac:dyDescent="0.2">
      <c r="B602" s="6"/>
      <c r="D602" s="6"/>
    </row>
    <row r="603" spans="2:4" x14ac:dyDescent="0.2">
      <c r="B603" s="6"/>
      <c r="D603" s="6"/>
    </row>
    <row r="604" spans="2:4" x14ac:dyDescent="0.2">
      <c r="B604" s="6"/>
      <c r="D604" s="6"/>
    </row>
    <row r="605" spans="2:4" x14ac:dyDescent="0.2">
      <c r="B605" s="6"/>
      <c r="D605" s="6"/>
    </row>
    <row r="606" spans="2:4" x14ac:dyDescent="0.2">
      <c r="B606" s="6"/>
      <c r="D606" s="6"/>
    </row>
    <row r="607" spans="2:4" x14ac:dyDescent="0.2">
      <c r="B607" s="6"/>
      <c r="D607" s="6"/>
    </row>
    <row r="608" spans="2:4" x14ac:dyDescent="0.2">
      <c r="B608" s="6"/>
      <c r="D608" s="6"/>
    </row>
    <row r="609" spans="2:4" x14ac:dyDescent="0.2">
      <c r="B609" s="6"/>
      <c r="D609" s="6"/>
    </row>
    <row r="610" spans="2:4" x14ac:dyDescent="0.2">
      <c r="B610" s="6"/>
      <c r="D610" s="6"/>
    </row>
    <row r="611" spans="2:4" x14ac:dyDescent="0.2">
      <c r="B611" s="6"/>
      <c r="D611" s="6"/>
    </row>
    <row r="612" spans="2:4" x14ac:dyDescent="0.2">
      <c r="B612" s="6"/>
      <c r="D612" s="6"/>
    </row>
    <row r="613" spans="2:4" x14ac:dyDescent="0.2">
      <c r="B613" s="6"/>
      <c r="D613" s="6"/>
    </row>
    <row r="614" spans="2:4" x14ac:dyDescent="0.2">
      <c r="B614" s="6"/>
      <c r="D614" s="6"/>
    </row>
    <row r="615" spans="2:4" x14ac:dyDescent="0.2">
      <c r="B615" s="6"/>
      <c r="D615" s="6"/>
    </row>
    <row r="616" spans="2:4" x14ac:dyDescent="0.2">
      <c r="B616" s="6"/>
      <c r="D616" s="6"/>
    </row>
    <row r="617" spans="2:4" x14ac:dyDescent="0.2">
      <c r="B617" s="6"/>
      <c r="D617" s="6"/>
    </row>
    <row r="618" spans="2:4" x14ac:dyDescent="0.2">
      <c r="B618" s="6"/>
      <c r="D618" s="6"/>
    </row>
    <row r="619" spans="2:4" x14ac:dyDescent="0.2">
      <c r="B619" s="6"/>
      <c r="D619" s="6"/>
    </row>
    <row r="620" spans="2:4" x14ac:dyDescent="0.2">
      <c r="B620" s="6"/>
      <c r="D620" s="6"/>
    </row>
    <row r="621" spans="2:4" x14ac:dyDescent="0.2">
      <c r="B621" s="6"/>
      <c r="D621" s="6"/>
    </row>
    <row r="622" spans="2:4" x14ac:dyDescent="0.2">
      <c r="B622" s="6"/>
      <c r="D622" s="6"/>
    </row>
    <row r="623" spans="2:4" x14ac:dyDescent="0.2">
      <c r="B623" s="6"/>
      <c r="D623" s="6"/>
    </row>
    <row r="624" spans="2:4" x14ac:dyDescent="0.2">
      <c r="B624" s="6"/>
      <c r="D624" s="6"/>
    </row>
    <row r="625" spans="2:4" x14ac:dyDescent="0.2">
      <c r="B625" s="6"/>
      <c r="D625" s="6"/>
    </row>
    <row r="626" spans="2:4" x14ac:dyDescent="0.2">
      <c r="B626" s="6"/>
      <c r="D626" s="6"/>
    </row>
    <row r="627" spans="2:4" x14ac:dyDescent="0.2">
      <c r="B627" s="6"/>
      <c r="D627" s="6"/>
    </row>
    <row r="628" spans="2:4" x14ac:dyDescent="0.2">
      <c r="B628" s="6"/>
      <c r="D628" s="6"/>
    </row>
    <row r="629" spans="2:4" x14ac:dyDescent="0.2">
      <c r="B629" s="6"/>
      <c r="D629" s="6"/>
    </row>
    <row r="630" spans="2:4" x14ac:dyDescent="0.2">
      <c r="B630" s="6"/>
      <c r="D630" s="6"/>
    </row>
    <row r="631" spans="2:4" x14ac:dyDescent="0.2">
      <c r="B631" s="6"/>
      <c r="D631" s="6"/>
    </row>
    <row r="632" spans="2:4" x14ac:dyDescent="0.2">
      <c r="B632" s="6"/>
      <c r="D632" s="6"/>
    </row>
    <row r="633" spans="2:4" x14ac:dyDescent="0.2">
      <c r="B633" s="6"/>
      <c r="D633" s="6"/>
    </row>
    <row r="634" spans="2:4" x14ac:dyDescent="0.2">
      <c r="B634" s="6"/>
      <c r="D634" s="6"/>
    </row>
    <row r="635" spans="2:4" x14ac:dyDescent="0.2">
      <c r="B635" s="6"/>
      <c r="D635" s="6"/>
    </row>
    <row r="636" spans="2:4" x14ac:dyDescent="0.2">
      <c r="B636" s="6"/>
      <c r="D636" s="6"/>
    </row>
    <row r="637" spans="2:4" x14ac:dyDescent="0.2">
      <c r="B637" s="6"/>
      <c r="D637" s="6"/>
    </row>
    <row r="638" spans="2:4" x14ac:dyDescent="0.2">
      <c r="B638" s="6"/>
      <c r="D638" s="6"/>
    </row>
    <row r="639" spans="2:4" x14ac:dyDescent="0.2">
      <c r="B639" s="6"/>
      <c r="D639" s="6"/>
    </row>
    <row r="640" spans="2:4" x14ac:dyDescent="0.2">
      <c r="B640" s="6"/>
      <c r="D640" s="6"/>
    </row>
    <row r="641" spans="2:4" x14ac:dyDescent="0.2">
      <c r="B641" s="6"/>
      <c r="D641" s="6"/>
    </row>
    <row r="642" spans="2:4" x14ac:dyDescent="0.2">
      <c r="B642" s="6"/>
      <c r="D642" s="6"/>
    </row>
    <row r="643" spans="2:4" x14ac:dyDescent="0.2">
      <c r="B643" s="6"/>
      <c r="D643" s="6"/>
    </row>
    <row r="644" spans="2:4" x14ac:dyDescent="0.2">
      <c r="B644" s="6"/>
      <c r="D644" s="6"/>
    </row>
    <row r="645" spans="2:4" x14ac:dyDescent="0.2">
      <c r="B645" s="6"/>
      <c r="D645" s="6"/>
    </row>
    <row r="646" spans="2:4" x14ac:dyDescent="0.2">
      <c r="B646" s="6"/>
      <c r="D646" s="6"/>
    </row>
    <row r="647" spans="2:4" x14ac:dyDescent="0.2">
      <c r="B647" s="6"/>
      <c r="D647" s="6"/>
    </row>
    <row r="648" spans="2:4" x14ac:dyDescent="0.2">
      <c r="B648" s="6"/>
      <c r="D648" s="6"/>
    </row>
    <row r="649" spans="2:4" x14ac:dyDescent="0.2">
      <c r="B649" s="6"/>
      <c r="D649" s="6"/>
    </row>
    <row r="650" spans="2:4" x14ac:dyDescent="0.2">
      <c r="B650" s="6"/>
      <c r="D650" s="6"/>
    </row>
    <row r="651" spans="2:4" x14ac:dyDescent="0.2">
      <c r="B651" s="6"/>
      <c r="D651" s="6"/>
    </row>
    <row r="652" spans="2:4" x14ac:dyDescent="0.2">
      <c r="B652" s="6"/>
      <c r="D652" s="6"/>
    </row>
    <row r="653" spans="2:4" x14ac:dyDescent="0.2">
      <c r="B653" s="6"/>
      <c r="D653" s="6"/>
    </row>
    <row r="654" spans="2:4" x14ac:dyDescent="0.2">
      <c r="B654" s="6"/>
      <c r="D654" s="6"/>
    </row>
    <row r="655" spans="2:4" x14ac:dyDescent="0.2">
      <c r="B655" s="6"/>
      <c r="D655" s="6"/>
    </row>
    <row r="656" spans="2:4" x14ac:dyDescent="0.2">
      <c r="B656" s="6"/>
      <c r="D656" s="6"/>
    </row>
    <row r="657" spans="2:4" x14ac:dyDescent="0.2">
      <c r="B657" s="6"/>
      <c r="D657" s="6"/>
    </row>
    <row r="658" spans="2:4" x14ac:dyDescent="0.2">
      <c r="B658" s="6"/>
      <c r="D658" s="6"/>
    </row>
    <row r="659" spans="2:4" x14ac:dyDescent="0.2">
      <c r="B659" s="6"/>
      <c r="D659" s="6"/>
    </row>
    <row r="660" spans="2:4" x14ac:dyDescent="0.2">
      <c r="B660" s="6"/>
      <c r="D660" s="6"/>
    </row>
    <row r="661" spans="2:4" x14ac:dyDescent="0.2">
      <c r="B661" s="6"/>
      <c r="D661" s="6"/>
    </row>
    <row r="662" spans="2:4" x14ac:dyDescent="0.2">
      <c r="B662" s="6"/>
      <c r="D662" s="6"/>
    </row>
    <row r="663" spans="2:4" x14ac:dyDescent="0.2">
      <c r="B663" s="6"/>
      <c r="D663" s="6"/>
    </row>
    <row r="664" spans="2:4" x14ac:dyDescent="0.2">
      <c r="B664" s="6"/>
      <c r="D664" s="6"/>
    </row>
    <row r="665" spans="2:4" x14ac:dyDescent="0.2">
      <c r="B665" s="6"/>
      <c r="D665" s="6"/>
    </row>
    <row r="666" spans="2:4" x14ac:dyDescent="0.2">
      <c r="B666" s="6"/>
      <c r="D666" s="6"/>
    </row>
    <row r="667" spans="2:4" x14ac:dyDescent="0.2">
      <c r="B667" s="6"/>
      <c r="D667" s="6"/>
    </row>
    <row r="668" spans="2:4" x14ac:dyDescent="0.2">
      <c r="B668" s="6"/>
      <c r="D668" s="6"/>
    </row>
    <row r="669" spans="2:4" x14ac:dyDescent="0.2">
      <c r="B669" s="6"/>
      <c r="D669" s="6"/>
    </row>
    <row r="670" spans="2:4" x14ac:dyDescent="0.2">
      <c r="B670" s="6"/>
      <c r="D670" s="6"/>
    </row>
    <row r="671" spans="2:4" x14ac:dyDescent="0.2">
      <c r="B671" s="6"/>
      <c r="D671" s="6"/>
    </row>
    <row r="672" spans="2:4" x14ac:dyDescent="0.2">
      <c r="B672" s="6"/>
      <c r="D672" s="6"/>
    </row>
    <row r="673" spans="2:4" x14ac:dyDescent="0.2">
      <c r="B673" s="6"/>
      <c r="D673" s="6"/>
    </row>
    <row r="674" spans="2:4" x14ac:dyDescent="0.2">
      <c r="B674" s="6"/>
      <c r="D674" s="6"/>
    </row>
    <row r="675" spans="2:4" x14ac:dyDescent="0.2">
      <c r="B675" s="6"/>
      <c r="D675" s="6"/>
    </row>
    <row r="676" spans="2:4" x14ac:dyDescent="0.2">
      <c r="B676" s="6"/>
      <c r="D676" s="6"/>
    </row>
    <row r="677" spans="2:4" x14ac:dyDescent="0.2">
      <c r="B677" s="6"/>
      <c r="D677" s="6"/>
    </row>
    <row r="678" spans="2:4" x14ac:dyDescent="0.2">
      <c r="B678" s="6"/>
      <c r="D678" s="6"/>
    </row>
    <row r="679" spans="2:4" x14ac:dyDescent="0.2">
      <c r="B679" s="6"/>
      <c r="D679" s="6"/>
    </row>
    <row r="680" spans="2:4" x14ac:dyDescent="0.2">
      <c r="B680" s="6"/>
      <c r="D680" s="6"/>
    </row>
    <row r="681" spans="2:4" x14ac:dyDescent="0.2">
      <c r="B681" s="6"/>
      <c r="D681" s="6"/>
    </row>
    <row r="682" spans="2:4" x14ac:dyDescent="0.2">
      <c r="B682" s="6"/>
      <c r="D682" s="6"/>
    </row>
    <row r="683" spans="2:4" x14ac:dyDescent="0.2">
      <c r="B683" s="6"/>
      <c r="D683" s="6"/>
    </row>
    <row r="684" spans="2:4" x14ac:dyDescent="0.2">
      <c r="B684" s="6"/>
      <c r="D684" s="6"/>
    </row>
    <row r="685" spans="2:4" x14ac:dyDescent="0.2">
      <c r="B685" s="6"/>
      <c r="D685" s="6"/>
    </row>
    <row r="686" spans="2:4" x14ac:dyDescent="0.2">
      <c r="B686" s="6"/>
      <c r="D686" s="6"/>
    </row>
    <row r="687" spans="2:4" x14ac:dyDescent="0.2">
      <c r="B687" s="6"/>
      <c r="D687" s="6"/>
    </row>
    <row r="688" spans="2:4" x14ac:dyDescent="0.2">
      <c r="B688" s="6"/>
      <c r="D688" s="6"/>
    </row>
    <row r="689" spans="2:4" x14ac:dyDescent="0.2">
      <c r="B689" s="6"/>
      <c r="D689" s="6"/>
    </row>
    <row r="690" spans="2:4" x14ac:dyDescent="0.2">
      <c r="B690" s="6"/>
      <c r="D690" s="6"/>
    </row>
    <row r="691" spans="2:4" x14ac:dyDescent="0.2">
      <c r="B691" s="6"/>
      <c r="D691" s="6"/>
    </row>
    <row r="692" spans="2:4" x14ac:dyDescent="0.2">
      <c r="B692" s="6"/>
      <c r="D692" s="6"/>
    </row>
    <row r="693" spans="2:4" x14ac:dyDescent="0.2">
      <c r="B693" s="6"/>
      <c r="D693" s="6"/>
    </row>
    <row r="694" spans="2:4" x14ac:dyDescent="0.2">
      <c r="B694" s="6"/>
      <c r="D694" s="6"/>
    </row>
    <row r="695" spans="2:4" x14ac:dyDescent="0.2">
      <c r="B695" s="6"/>
      <c r="D695" s="6"/>
    </row>
    <row r="696" spans="2:4" x14ac:dyDescent="0.2">
      <c r="B696" s="6"/>
      <c r="D696" s="6"/>
    </row>
    <row r="697" spans="2:4" x14ac:dyDescent="0.2">
      <c r="B697" s="6"/>
      <c r="D697" s="6"/>
    </row>
    <row r="698" spans="2:4" x14ac:dyDescent="0.2">
      <c r="B698" s="6"/>
      <c r="D698" s="6"/>
    </row>
    <row r="699" spans="2:4" x14ac:dyDescent="0.2">
      <c r="B699" s="6"/>
      <c r="D699" s="6"/>
    </row>
    <row r="700" spans="2:4" x14ac:dyDescent="0.2">
      <c r="B700" s="6"/>
      <c r="D700" s="6"/>
    </row>
    <row r="701" spans="2:4" x14ac:dyDescent="0.2">
      <c r="B701" s="6"/>
      <c r="D701" s="6"/>
    </row>
    <row r="702" spans="2:4" x14ac:dyDescent="0.2">
      <c r="B702" s="6"/>
      <c r="D702" s="6"/>
    </row>
    <row r="703" spans="2:4" x14ac:dyDescent="0.2">
      <c r="B703" s="6"/>
      <c r="D703" s="6"/>
    </row>
    <row r="704" spans="2:4" x14ac:dyDescent="0.2">
      <c r="B704" s="6"/>
      <c r="D704" s="6"/>
    </row>
    <row r="705" spans="2:4" x14ac:dyDescent="0.2">
      <c r="B705" s="6"/>
      <c r="D705" s="6"/>
    </row>
    <row r="706" spans="2:4" x14ac:dyDescent="0.2">
      <c r="B706" s="6"/>
      <c r="D706" s="6"/>
    </row>
    <row r="707" spans="2:4" x14ac:dyDescent="0.2">
      <c r="B707" s="6"/>
      <c r="D707" s="6"/>
    </row>
    <row r="708" spans="2:4" x14ac:dyDescent="0.2">
      <c r="B708" s="6"/>
      <c r="D708" s="6"/>
    </row>
    <row r="709" spans="2:4" x14ac:dyDescent="0.2">
      <c r="B709" s="6"/>
      <c r="D709" s="6"/>
    </row>
    <row r="710" spans="2:4" x14ac:dyDescent="0.2">
      <c r="B710" s="6"/>
      <c r="D710" s="6"/>
    </row>
    <row r="711" spans="2:4" x14ac:dyDescent="0.2">
      <c r="B711" s="6"/>
      <c r="D711" s="6"/>
    </row>
    <row r="712" spans="2:4" x14ac:dyDescent="0.2">
      <c r="B712" s="6"/>
      <c r="D712" s="6"/>
    </row>
    <row r="713" spans="2:4" x14ac:dyDescent="0.2">
      <c r="B713" s="6"/>
      <c r="D713" s="6"/>
    </row>
    <row r="714" spans="2:4" x14ac:dyDescent="0.2">
      <c r="B714" s="6"/>
      <c r="D714" s="6"/>
    </row>
    <row r="715" spans="2:4" x14ac:dyDescent="0.2">
      <c r="B715" s="6"/>
      <c r="D715" s="6"/>
    </row>
    <row r="716" spans="2:4" x14ac:dyDescent="0.2">
      <c r="B716" s="6"/>
      <c r="D716" s="6"/>
    </row>
    <row r="717" spans="2:4" x14ac:dyDescent="0.2">
      <c r="B717" s="6"/>
      <c r="D717" s="6"/>
    </row>
    <row r="718" spans="2:4" x14ac:dyDescent="0.2">
      <c r="B718" s="6"/>
      <c r="D718" s="6"/>
    </row>
    <row r="719" spans="2:4" x14ac:dyDescent="0.2">
      <c r="B719" s="6"/>
      <c r="D719" s="6"/>
    </row>
    <row r="720" spans="2:4" x14ac:dyDescent="0.2">
      <c r="B720" s="6"/>
      <c r="D720" s="6"/>
    </row>
    <row r="721" spans="2:4" x14ac:dyDescent="0.2">
      <c r="B721" s="6"/>
      <c r="D721" s="6"/>
    </row>
    <row r="722" spans="2:4" x14ac:dyDescent="0.2">
      <c r="B722" s="6"/>
      <c r="D722" s="6"/>
    </row>
    <row r="723" spans="2:4" x14ac:dyDescent="0.2">
      <c r="B723" s="6"/>
      <c r="D723" s="6"/>
    </row>
    <row r="724" spans="2:4" x14ac:dyDescent="0.2">
      <c r="B724" s="6"/>
      <c r="D724" s="6"/>
    </row>
    <row r="725" spans="2:4" x14ac:dyDescent="0.2">
      <c r="B725" s="6"/>
      <c r="D725" s="6"/>
    </row>
    <row r="726" spans="2:4" x14ac:dyDescent="0.2">
      <c r="B726" s="6"/>
      <c r="D726" s="6"/>
    </row>
    <row r="727" spans="2:4" x14ac:dyDescent="0.2">
      <c r="B727" s="6"/>
      <c r="D727" s="6"/>
    </row>
    <row r="728" spans="2:4" x14ac:dyDescent="0.2">
      <c r="B728" s="6"/>
      <c r="D728" s="6"/>
    </row>
    <row r="729" spans="2:4" x14ac:dyDescent="0.2">
      <c r="B729" s="6"/>
      <c r="D729" s="6"/>
    </row>
    <row r="730" spans="2:4" x14ac:dyDescent="0.2">
      <c r="B730" s="6"/>
      <c r="D730" s="6"/>
    </row>
    <row r="731" spans="2:4" x14ac:dyDescent="0.2">
      <c r="B731" s="6"/>
      <c r="D731" s="6"/>
    </row>
    <row r="732" spans="2:4" x14ac:dyDescent="0.2">
      <c r="B732" s="6"/>
      <c r="D732" s="6"/>
    </row>
    <row r="733" spans="2:4" x14ac:dyDescent="0.2">
      <c r="B733" s="6"/>
      <c r="D733" s="6"/>
    </row>
    <row r="734" spans="2:4" x14ac:dyDescent="0.2">
      <c r="B734" s="6"/>
      <c r="D734" s="6"/>
    </row>
    <row r="735" spans="2:4" x14ac:dyDescent="0.2">
      <c r="B735" s="6"/>
      <c r="D735" s="6"/>
    </row>
    <row r="736" spans="2:4" x14ac:dyDescent="0.2">
      <c r="B736" s="6"/>
      <c r="D736" s="6"/>
    </row>
    <row r="737" spans="2:4" x14ac:dyDescent="0.2">
      <c r="B737" s="6"/>
      <c r="D737" s="6"/>
    </row>
    <row r="738" spans="2:4" x14ac:dyDescent="0.2">
      <c r="B738" s="6"/>
      <c r="D738" s="6"/>
    </row>
    <row r="739" spans="2:4" x14ac:dyDescent="0.2">
      <c r="B739" s="6"/>
      <c r="D739" s="6"/>
    </row>
    <row r="740" spans="2:4" x14ac:dyDescent="0.2">
      <c r="B740" s="6"/>
      <c r="D740" s="6"/>
    </row>
    <row r="741" spans="2:4" x14ac:dyDescent="0.2">
      <c r="B741" s="6"/>
      <c r="D741" s="6"/>
    </row>
    <row r="742" spans="2:4" x14ac:dyDescent="0.2">
      <c r="B742" s="6"/>
      <c r="D742" s="6"/>
    </row>
    <row r="743" spans="2:4" x14ac:dyDescent="0.2">
      <c r="B743" s="6"/>
      <c r="D743" s="6"/>
    </row>
    <row r="744" spans="2:4" x14ac:dyDescent="0.2">
      <c r="B744" s="6"/>
      <c r="D744" s="6"/>
    </row>
    <row r="745" spans="2:4" x14ac:dyDescent="0.2">
      <c r="B745" s="6"/>
      <c r="D745" s="6"/>
    </row>
    <row r="746" spans="2:4" x14ac:dyDescent="0.2">
      <c r="B746" s="6"/>
      <c r="D746" s="6"/>
    </row>
    <row r="747" spans="2:4" x14ac:dyDescent="0.2">
      <c r="B747" s="6"/>
      <c r="D747" s="6"/>
    </row>
    <row r="748" spans="2:4" x14ac:dyDescent="0.2">
      <c r="B748" s="6"/>
      <c r="D748" s="6"/>
    </row>
    <row r="749" spans="2:4" x14ac:dyDescent="0.2">
      <c r="B749" s="6"/>
      <c r="D749" s="6"/>
    </row>
    <row r="750" spans="2:4" x14ac:dyDescent="0.2">
      <c r="B750" s="6"/>
      <c r="D750" s="6"/>
    </row>
    <row r="751" spans="2:4" x14ac:dyDescent="0.2">
      <c r="B751" s="6"/>
      <c r="D751" s="6"/>
    </row>
    <row r="752" spans="2:4" x14ac:dyDescent="0.2">
      <c r="B752" s="6"/>
      <c r="D752" s="6"/>
    </row>
    <row r="753" spans="2:4" x14ac:dyDescent="0.2">
      <c r="B753" s="6"/>
      <c r="D753" s="6"/>
    </row>
    <row r="754" spans="2:4" x14ac:dyDescent="0.2">
      <c r="B754" s="6"/>
      <c r="D754" s="6"/>
    </row>
    <row r="755" spans="2:4" x14ac:dyDescent="0.2">
      <c r="B755" s="6"/>
      <c r="D755" s="6"/>
    </row>
    <row r="756" spans="2:4" x14ac:dyDescent="0.2">
      <c r="B756" s="6"/>
      <c r="D756" s="6"/>
    </row>
    <row r="757" spans="2:4" x14ac:dyDescent="0.2">
      <c r="B757" s="6"/>
      <c r="D757" s="6"/>
    </row>
    <row r="758" spans="2:4" x14ac:dyDescent="0.2">
      <c r="B758" s="6"/>
      <c r="D758" s="6"/>
    </row>
    <row r="759" spans="2:4" x14ac:dyDescent="0.2">
      <c r="B759" s="6"/>
      <c r="D759" s="6"/>
    </row>
    <row r="760" spans="2:4" x14ac:dyDescent="0.2">
      <c r="B760" s="6"/>
      <c r="D760" s="6"/>
    </row>
    <row r="761" spans="2:4" x14ac:dyDescent="0.2">
      <c r="B761" s="6"/>
      <c r="D761" s="6"/>
    </row>
    <row r="762" spans="2:4" x14ac:dyDescent="0.2">
      <c r="B762" s="6"/>
      <c r="D762" s="6"/>
    </row>
    <row r="763" spans="2:4" x14ac:dyDescent="0.2">
      <c r="B763" s="6"/>
      <c r="D763" s="6"/>
    </row>
    <row r="764" spans="2:4" x14ac:dyDescent="0.2">
      <c r="B764" s="6"/>
      <c r="D764" s="6"/>
    </row>
    <row r="765" spans="2:4" x14ac:dyDescent="0.2">
      <c r="B765" s="6"/>
      <c r="D765" s="6"/>
    </row>
    <row r="766" spans="2:4" x14ac:dyDescent="0.2">
      <c r="B766" s="6"/>
      <c r="D766" s="6"/>
    </row>
    <row r="767" spans="2:4" x14ac:dyDescent="0.2">
      <c r="B767" s="6"/>
      <c r="D767" s="6"/>
    </row>
    <row r="768" spans="2:4" x14ac:dyDescent="0.2">
      <c r="B768" s="6"/>
      <c r="D768" s="6"/>
    </row>
    <row r="769" spans="2:4" x14ac:dyDescent="0.2">
      <c r="B769" s="6"/>
      <c r="D769" s="6"/>
    </row>
    <row r="770" spans="2:4" x14ac:dyDescent="0.2">
      <c r="B770" s="6"/>
      <c r="D770" s="6"/>
    </row>
    <row r="771" spans="2:4" x14ac:dyDescent="0.2">
      <c r="B771" s="6"/>
      <c r="D771" s="6"/>
    </row>
    <row r="772" spans="2:4" x14ac:dyDescent="0.2">
      <c r="B772" s="6"/>
      <c r="D772" s="6"/>
    </row>
    <row r="773" spans="2:4" x14ac:dyDescent="0.2">
      <c r="B773" s="6"/>
      <c r="D773" s="6"/>
    </row>
    <row r="774" spans="2:4" x14ac:dyDescent="0.2">
      <c r="B774" s="6"/>
      <c r="D774" s="6"/>
    </row>
    <row r="775" spans="2:4" x14ac:dyDescent="0.2">
      <c r="B775" s="6"/>
      <c r="D775" s="6"/>
    </row>
    <row r="776" spans="2:4" x14ac:dyDescent="0.2">
      <c r="B776" s="6"/>
      <c r="D776" s="6"/>
    </row>
    <row r="777" spans="2:4" x14ac:dyDescent="0.2">
      <c r="B777" s="6"/>
      <c r="D777" s="6"/>
    </row>
    <row r="778" spans="2:4" x14ac:dyDescent="0.2">
      <c r="B778" s="6"/>
      <c r="D778" s="6"/>
    </row>
    <row r="779" spans="2:4" x14ac:dyDescent="0.2">
      <c r="B779" s="6"/>
      <c r="D779" s="6"/>
    </row>
    <row r="780" spans="2:4" x14ac:dyDescent="0.2">
      <c r="B780" s="6"/>
      <c r="D780" s="6"/>
    </row>
    <row r="781" spans="2:4" x14ac:dyDescent="0.2">
      <c r="B781" s="6"/>
      <c r="D781" s="6"/>
    </row>
    <row r="782" spans="2:4" x14ac:dyDescent="0.2">
      <c r="B782" s="6"/>
      <c r="D782" s="6"/>
    </row>
    <row r="783" spans="2:4" x14ac:dyDescent="0.2">
      <c r="B783" s="6"/>
      <c r="D783" s="6"/>
    </row>
    <row r="784" spans="2:4" x14ac:dyDescent="0.2">
      <c r="B784" s="6"/>
      <c r="D784" s="6"/>
    </row>
    <row r="785" spans="2:4" x14ac:dyDescent="0.2">
      <c r="B785" s="6"/>
      <c r="D785" s="6"/>
    </row>
    <row r="786" spans="2:4" x14ac:dyDescent="0.2">
      <c r="B786" s="6"/>
      <c r="D786" s="6"/>
    </row>
    <row r="787" spans="2:4" x14ac:dyDescent="0.2">
      <c r="B787" s="6"/>
      <c r="D787" s="6"/>
    </row>
    <row r="788" spans="2:4" x14ac:dyDescent="0.2">
      <c r="B788" s="6"/>
      <c r="D788" s="6"/>
    </row>
    <row r="789" spans="2:4" x14ac:dyDescent="0.2">
      <c r="B789" s="6"/>
      <c r="D789" s="6"/>
    </row>
    <row r="790" spans="2:4" x14ac:dyDescent="0.2">
      <c r="B790" s="6"/>
      <c r="D790" s="6"/>
    </row>
    <row r="791" spans="2:4" x14ac:dyDescent="0.2">
      <c r="B791" s="6"/>
      <c r="D791" s="6"/>
    </row>
    <row r="792" spans="2:4" x14ac:dyDescent="0.2">
      <c r="B792" s="6"/>
      <c r="D792" s="6"/>
    </row>
    <row r="793" spans="2:4" x14ac:dyDescent="0.2">
      <c r="B793" s="6"/>
      <c r="D793" s="6"/>
    </row>
    <row r="794" spans="2:4" x14ac:dyDescent="0.2">
      <c r="B794" s="6"/>
      <c r="D794" s="6"/>
    </row>
    <row r="795" spans="2:4" x14ac:dyDescent="0.2">
      <c r="B795" s="6"/>
      <c r="D795" s="6"/>
    </row>
    <row r="796" spans="2:4" x14ac:dyDescent="0.2">
      <c r="B796" s="6"/>
      <c r="D796" s="6"/>
    </row>
    <row r="797" spans="2:4" x14ac:dyDescent="0.2">
      <c r="B797" s="6"/>
      <c r="D797" s="6"/>
    </row>
    <row r="798" spans="2:4" x14ac:dyDescent="0.2">
      <c r="B798" s="6"/>
      <c r="D798" s="6"/>
    </row>
    <row r="799" spans="2:4" x14ac:dyDescent="0.2">
      <c r="B799" s="6"/>
      <c r="D799" s="6"/>
    </row>
    <row r="800" spans="2:4" x14ac:dyDescent="0.2">
      <c r="B800" s="6"/>
      <c r="D800" s="6"/>
    </row>
    <row r="801" spans="2:4" x14ac:dyDescent="0.2">
      <c r="B801" s="6"/>
      <c r="D801" s="6"/>
    </row>
    <row r="802" spans="2:4" x14ac:dyDescent="0.2">
      <c r="B802" s="6"/>
      <c r="D802" s="6"/>
    </row>
    <row r="803" spans="2:4" x14ac:dyDescent="0.2">
      <c r="B803" s="6"/>
      <c r="D803" s="6"/>
    </row>
    <row r="804" spans="2:4" x14ac:dyDescent="0.2">
      <c r="B804" s="6"/>
      <c r="D804" s="6"/>
    </row>
    <row r="805" spans="2:4" x14ac:dyDescent="0.2">
      <c r="B805" s="6"/>
      <c r="D805" s="6"/>
    </row>
    <row r="806" spans="2:4" x14ac:dyDescent="0.2">
      <c r="B806" s="6"/>
      <c r="D806" s="6"/>
    </row>
    <row r="807" spans="2:4" x14ac:dyDescent="0.2">
      <c r="B807" s="6"/>
      <c r="D807" s="6"/>
    </row>
    <row r="808" spans="2:4" x14ac:dyDescent="0.2">
      <c r="B808" s="6"/>
      <c r="D808" s="6"/>
    </row>
    <row r="809" spans="2:4" x14ac:dyDescent="0.2">
      <c r="B809" s="6"/>
      <c r="D809" s="6"/>
    </row>
    <row r="810" spans="2:4" x14ac:dyDescent="0.2">
      <c r="B810" s="6"/>
      <c r="D810" s="6"/>
    </row>
    <row r="811" spans="2:4" x14ac:dyDescent="0.2">
      <c r="B811" s="6"/>
      <c r="D811" s="6"/>
    </row>
    <row r="812" spans="2:4" x14ac:dyDescent="0.2">
      <c r="B812" s="6"/>
      <c r="D812" s="6"/>
    </row>
    <row r="813" spans="2:4" x14ac:dyDescent="0.2">
      <c r="B813" s="6"/>
      <c r="D813" s="6"/>
    </row>
    <row r="814" spans="2:4" x14ac:dyDescent="0.2">
      <c r="B814" s="6"/>
      <c r="D814" s="6"/>
    </row>
    <row r="815" spans="2:4" x14ac:dyDescent="0.2">
      <c r="B815" s="6"/>
      <c r="D815" s="6"/>
    </row>
    <row r="816" spans="2:4" x14ac:dyDescent="0.2">
      <c r="B816" s="6"/>
      <c r="D816" s="6"/>
    </row>
    <row r="817" spans="2:4" x14ac:dyDescent="0.2">
      <c r="B817" s="6"/>
      <c r="D817" s="6"/>
    </row>
    <row r="818" spans="2:4" x14ac:dyDescent="0.2">
      <c r="B818" s="6"/>
      <c r="D818" s="6"/>
    </row>
    <row r="819" spans="2:4" x14ac:dyDescent="0.2">
      <c r="B819" s="6"/>
      <c r="D819" s="6"/>
    </row>
    <row r="820" spans="2:4" x14ac:dyDescent="0.2">
      <c r="B820" s="6"/>
      <c r="D820" s="6"/>
    </row>
    <row r="821" spans="2:4" x14ac:dyDescent="0.2">
      <c r="B821" s="6"/>
      <c r="D821" s="6"/>
    </row>
    <row r="822" spans="2:4" x14ac:dyDescent="0.2">
      <c r="B822" s="6"/>
      <c r="D822" s="6"/>
    </row>
    <row r="823" spans="2:4" x14ac:dyDescent="0.2">
      <c r="B823" s="6"/>
      <c r="D823" s="6"/>
    </row>
    <row r="824" spans="2:4" x14ac:dyDescent="0.2">
      <c r="B824" s="6"/>
      <c r="D824" s="6"/>
    </row>
    <row r="825" spans="2:4" x14ac:dyDescent="0.2">
      <c r="B825" s="6"/>
      <c r="D825" s="6"/>
    </row>
    <row r="826" spans="2:4" x14ac:dyDescent="0.2">
      <c r="B826" s="6"/>
      <c r="D826" s="6"/>
    </row>
    <row r="827" spans="2:4" x14ac:dyDescent="0.2">
      <c r="B827" s="6"/>
      <c r="D827" s="6"/>
    </row>
    <row r="828" spans="2:4" x14ac:dyDescent="0.2">
      <c r="B828" s="6"/>
      <c r="D828" s="6"/>
    </row>
    <row r="829" spans="2:4" x14ac:dyDescent="0.2">
      <c r="B829" s="6"/>
      <c r="D829" s="6"/>
    </row>
    <row r="830" spans="2:4" x14ac:dyDescent="0.2">
      <c r="B830" s="6"/>
      <c r="D830" s="6"/>
    </row>
    <row r="831" spans="2:4" x14ac:dyDescent="0.2">
      <c r="B831" s="6"/>
      <c r="D831" s="6"/>
    </row>
    <row r="832" spans="2:4" x14ac:dyDescent="0.2">
      <c r="B832" s="6"/>
      <c r="D832" s="6"/>
    </row>
    <row r="833" spans="2:4" x14ac:dyDescent="0.2">
      <c r="B833" s="6"/>
      <c r="D833" s="6"/>
    </row>
    <row r="834" spans="2:4" x14ac:dyDescent="0.2">
      <c r="B834" s="6"/>
      <c r="D834" s="6"/>
    </row>
    <row r="835" spans="2:4" x14ac:dyDescent="0.2">
      <c r="B835" s="6"/>
      <c r="D835" s="6"/>
    </row>
    <row r="836" spans="2:4" x14ac:dyDescent="0.2">
      <c r="B836" s="6"/>
      <c r="D836" s="6"/>
    </row>
    <row r="837" spans="2:4" x14ac:dyDescent="0.2">
      <c r="B837" s="6"/>
      <c r="D837" s="6"/>
    </row>
    <row r="838" spans="2:4" x14ac:dyDescent="0.2">
      <c r="B838" s="6"/>
      <c r="D838" s="6"/>
    </row>
    <row r="839" spans="2:4" x14ac:dyDescent="0.2">
      <c r="B839" s="6"/>
      <c r="D839" s="6"/>
    </row>
    <row r="840" spans="2:4" x14ac:dyDescent="0.2">
      <c r="B840" s="6"/>
      <c r="D840" s="6"/>
    </row>
    <row r="841" spans="2:4" x14ac:dyDescent="0.2">
      <c r="B841" s="6"/>
      <c r="D841" s="6"/>
    </row>
    <row r="842" spans="2:4" x14ac:dyDescent="0.2">
      <c r="B842" s="6"/>
      <c r="D842" s="6"/>
    </row>
    <row r="843" spans="2:4" x14ac:dyDescent="0.2">
      <c r="B843" s="6"/>
      <c r="D843" s="6"/>
    </row>
    <row r="844" spans="2:4" x14ac:dyDescent="0.2">
      <c r="B844" s="6"/>
      <c r="D844" s="6"/>
    </row>
    <row r="845" spans="2:4" x14ac:dyDescent="0.2">
      <c r="B845" s="6"/>
      <c r="D845" s="6"/>
    </row>
    <row r="846" spans="2:4" x14ac:dyDescent="0.2">
      <c r="B846" s="6"/>
      <c r="D846" s="6"/>
    </row>
    <row r="847" spans="2:4" x14ac:dyDescent="0.2">
      <c r="B847" s="6"/>
      <c r="D847" s="6"/>
    </row>
    <row r="848" spans="2:4" x14ac:dyDescent="0.2">
      <c r="B848" s="6"/>
      <c r="D848" s="6"/>
    </row>
    <row r="849" spans="2:4" x14ac:dyDescent="0.2">
      <c r="B849" s="6"/>
      <c r="D849" s="6"/>
    </row>
    <row r="850" spans="2:4" x14ac:dyDescent="0.2">
      <c r="B850" s="6"/>
      <c r="D850" s="6"/>
    </row>
    <row r="851" spans="2:4" x14ac:dyDescent="0.2">
      <c r="B851" s="6"/>
      <c r="D851" s="6"/>
    </row>
    <row r="852" spans="2:4" x14ac:dyDescent="0.2">
      <c r="B852" s="6"/>
      <c r="D852" s="6"/>
    </row>
    <row r="853" spans="2:4" x14ac:dyDescent="0.2">
      <c r="B853" s="6"/>
      <c r="D853" s="6"/>
    </row>
    <row r="854" spans="2:4" x14ac:dyDescent="0.2">
      <c r="B854" s="6"/>
      <c r="D854" s="6"/>
    </row>
    <row r="855" spans="2:4" x14ac:dyDescent="0.2">
      <c r="B855" s="6"/>
      <c r="D855" s="6"/>
    </row>
    <row r="856" spans="2:4" x14ac:dyDescent="0.2">
      <c r="B856" s="6"/>
      <c r="D856" s="6"/>
    </row>
    <row r="857" spans="2:4" x14ac:dyDescent="0.2">
      <c r="B857" s="6"/>
      <c r="D857" s="6"/>
    </row>
    <row r="858" spans="2:4" x14ac:dyDescent="0.2">
      <c r="B858" s="6"/>
      <c r="D858" s="6"/>
    </row>
    <row r="859" spans="2:4" x14ac:dyDescent="0.2">
      <c r="B859" s="6"/>
      <c r="D859" s="6"/>
    </row>
    <row r="860" spans="2:4" x14ac:dyDescent="0.2">
      <c r="B860" s="6"/>
      <c r="D860" s="6"/>
    </row>
    <row r="861" spans="2:4" x14ac:dyDescent="0.2">
      <c r="B861" s="6"/>
      <c r="D861" s="6"/>
    </row>
    <row r="862" spans="2:4" x14ac:dyDescent="0.2">
      <c r="B862" s="6"/>
      <c r="D862" s="6"/>
    </row>
    <row r="863" spans="2:4" x14ac:dyDescent="0.2">
      <c r="B863" s="6"/>
      <c r="D863" s="6"/>
    </row>
    <row r="864" spans="2:4" x14ac:dyDescent="0.2">
      <c r="B864" s="6"/>
      <c r="D864" s="6"/>
    </row>
    <row r="865" spans="2:4" x14ac:dyDescent="0.2">
      <c r="B865" s="6"/>
      <c r="D865" s="6"/>
    </row>
    <row r="866" spans="2:4" x14ac:dyDescent="0.2">
      <c r="B866" s="6"/>
      <c r="D866" s="6"/>
    </row>
    <row r="867" spans="2:4" x14ac:dyDescent="0.2">
      <c r="B867" s="6"/>
      <c r="D867" s="6"/>
    </row>
    <row r="868" spans="2:4" x14ac:dyDescent="0.2">
      <c r="B868" s="6"/>
      <c r="D868" s="6"/>
    </row>
    <row r="869" spans="2:4" x14ac:dyDescent="0.2">
      <c r="B869" s="6"/>
      <c r="D869" s="6"/>
    </row>
    <row r="870" spans="2:4" x14ac:dyDescent="0.2">
      <c r="B870" s="6"/>
      <c r="D870" s="6"/>
    </row>
    <row r="871" spans="2:4" x14ac:dyDescent="0.2">
      <c r="B871" s="6"/>
      <c r="D871" s="6"/>
    </row>
    <row r="872" spans="2:4" x14ac:dyDescent="0.2">
      <c r="B872" s="6"/>
      <c r="D872" s="6"/>
    </row>
    <row r="873" spans="2:4" x14ac:dyDescent="0.2">
      <c r="B873" s="6"/>
      <c r="D873" s="6"/>
    </row>
    <row r="874" spans="2:4" x14ac:dyDescent="0.2">
      <c r="B874" s="6"/>
      <c r="D874" s="6"/>
    </row>
    <row r="875" spans="2:4" x14ac:dyDescent="0.2">
      <c r="B875" s="6"/>
      <c r="D875" s="6"/>
    </row>
    <row r="876" spans="2:4" x14ac:dyDescent="0.2">
      <c r="B876" s="6"/>
      <c r="D876" s="6"/>
    </row>
    <row r="877" spans="2:4" x14ac:dyDescent="0.2">
      <c r="B877" s="6"/>
      <c r="D877" s="6"/>
    </row>
    <row r="878" spans="2:4" x14ac:dyDescent="0.2">
      <c r="B878" s="6"/>
      <c r="D878" s="6"/>
    </row>
    <row r="879" spans="2:4" x14ac:dyDescent="0.2">
      <c r="B879" s="6"/>
      <c r="D879" s="6"/>
    </row>
    <row r="880" spans="2:4" x14ac:dyDescent="0.2">
      <c r="B880" s="6"/>
      <c r="D880" s="6"/>
    </row>
    <row r="881" spans="2:4" x14ac:dyDescent="0.2">
      <c r="B881" s="6"/>
      <c r="D881" s="6"/>
    </row>
    <row r="882" spans="2:4" x14ac:dyDescent="0.2">
      <c r="B882" s="6"/>
      <c r="D882" s="6"/>
    </row>
    <row r="883" spans="2:4" x14ac:dyDescent="0.2">
      <c r="B883" s="6"/>
      <c r="D883" s="6"/>
    </row>
    <row r="884" spans="2:4" x14ac:dyDescent="0.2">
      <c r="B884" s="6"/>
      <c r="D884" s="6"/>
    </row>
    <row r="885" spans="2:4" x14ac:dyDescent="0.2">
      <c r="B885" s="6"/>
      <c r="D885" s="6"/>
    </row>
    <row r="886" spans="2:4" x14ac:dyDescent="0.2">
      <c r="B886" s="6"/>
      <c r="D886" s="6"/>
    </row>
    <row r="887" spans="2:4" x14ac:dyDescent="0.2">
      <c r="B887" s="6"/>
      <c r="D887" s="6"/>
    </row>
    <row r="888" spans="2:4" x14ac:dyDescent="0.2">
      <c r="B888" s="6"/>
      <c r="D888" s="6"/>
    </row>
    <row r="889" spans="2:4" x14ac:dyDescent="0.2">
      <c r="B889" s="6"/>
      <c r="D889" s="6"/>
    </row>
    <row r="890" spans="2:4" x14ac:dyDescent="0.2">
      <c r="B890" s="6"/>
      <c r="D890" s="6"/>
    </row>
    <row r="891" spans="2:4" x14ac:dyDescent="0.2">
      <c r="B891" s="6"/>
      <c r="D891" s="6"/>
    </row>
    <row r="892" spans="2:4" x14ac:dyDescent="0.2">
      <c r="B892" s="6"/>
      <c r="D892" s="6"/>
    </row>
    <row r="893" spans="2:4" x14ac:dyDescent="0.2">
      <c r="B893" s="6"/>
      <c r="D893" s="6"/>
    </row>
    <row r="894" spans="2:4" x14ac:dyDescent="0.2">
      <c r="B894" s="6"/>
      <c r="D894" s="6"/>
    </row>
    <row r="895" spans="2:4" x14ac:dyDescent="0.2">
      <c r="B895" s="6"/>
      <c r="D895" s="6"/>
    </row>
    <row r="896" spans="2:4" x14ac:dyDescent="0.2">
      <c r="B896" s="6"/>
      <c r="D896" s="6"/>
    </row>
    <row r="897" spans="2:4" x14ac:dyDescent="0.2">
      <c r="B897" s="6"/>
      <c r="D897" s="6"/>
    </row>
    <row r="898" spans="2:4" x14ac:dyDescent="0.2">
      <c r="B898" s="6"/>
      <c r="D898" s="6"/>
    </row>
    <row r="899" spans="2:4" x14ac:dyDescent="0.2">
      <c r="B899" s="6"/>
      <c r="D899" s="6"/>
    </row>
    <row r="900" spans="2:4" x14ac:dyDescent="0.2">
      <c r="B900" s="6"/>
      <c r="D900" s="6"/>
    </row>
    <row r="901" spans="2:4" x14ac:dyDescent="0.2">
      <c r="B901" s="6"/>
      <c r="D901" s="6"/>
    </row>
    <row r="902" spans="2:4" x14ac:dyDescent="0.2">
      <c r="B902" s="6"/>
      <c r="D902" s="6"/>
    </row>
    <row r="903" spans="2:4" x14ac:dyDescent="0.2">
      <c r="B903" s="6"/>
      <c r="D903" s="6"/>
    </row>
    <row r="904" spans="2:4" x14ac:dyDescent="0.2">
      <c r="B904" s="6"/>
      <c r="D904" s="6"/>
    </row>
    <row r="905" spans="2:4" x14ac:dyDescent="0.2">
      <c r="B905" s="6"/>
      <c r="D905" s="6"/>
    </row>
    <row r="906" spans="2:4" x14ac:dyDescent="0.2">
      <c r="B906" s="6"/>
      <c r="D906" s="6"/>
    </row>
    <row r="907" spans="2:4" x14ac:dyDescent="0.2">
      <c r="B907" s="6"/>
      <c r="D907" s="6"/>
    </row>
    <row r="908" spans="2:4" x14ac:dyDescent="0.2">
      <c r="B908" s="6"/>
      <c r="D908" s="6"/>
    </row>
    <row r="909" spans="2:4" x14ac:dyDescent="0.2">
      <c r="B909" s="6"/>
      <c r="D909" s="6"/>
    </row>
    <row r="910" spans="2:4" x14ac:dyDescent="0.2">
      <c r="B910" s="6"/>
      <c r="D910" s="6"/>
    </row>
    <row r="911" spans="2:4" x14ac:dyDescent="0.2">
      <c r="B911" s="6"/>
      <c r="D911" s="6"/>
    </row>
    <row r="912" spans="2:4" x14ac:dyDescent="0.2">
      <c r="B912" s="6"/>
      <c r="D912" s="6"/>
    </row>
    <row r="913" spans="2:4" x14ac:dyDescent="0.2">
      <c r="B913" s="6"/>
      <c r="D913" s="6"/>
    </row>
    <row r="914" spans="2:4" x14ac:dyDescent="0.2">
      <c r="B914" s="6"/>
      <c r="D914" s="6"/>
    </row>
    <row r="915" spans="2:4" x14ac:dyDescent="0.2">
      <c r="B915" s="6"/>
      <c r="D915" s="6"/>
    </row>
    <row r="916" spans="2:4" x14ac:dyDescent="0.2">
      <c r="B916" s="6"/>
      <c r="D916" s="6"/>
    </row>
    <row r="917" spans="2:4" x14ac:dyDescent="0.2">
      <c r="B917" s="6"/>
      <c r="D917" s="6"/>
    </row>
    <row r="918" spans="2:4" x14ac:dyDescent="0.2">
      <c r="B918" s="6"/>
      <c r="D918" s="6"/>
    </row>
    <row r="919" spans="2:4" x14ac:dyDescent="0.2">
      <c r="B919" s="6"/>
      <c r="D919" s="6"/>
    </row>
    <row r="920" spans="2:4" x14ac:dyDescent="0.2">
      <c r="B920" s="6"/>
      <c r="D920" s="6"/>
    </row>
    <row r="921" spans="2:4" x14ac:dyDescent="0.2">
      <c r="B921" s="6"/>
      <c r="D921" s="6"/>
    </row>
    <row r="922" spans="2:4" x14ac:dyDescent="0.2">
      <c r="B922" s="6"/>
      <c r="D922" s="6"/>
    </row>
    <row r="923" spans="2:4" x14ac:dyDescent="0.2">
      <c r="B923" s="6"/>
      <c r="D923" s="6"/>
    </row>
    <row r="924" spans="2:4" x14ac:dyDescent="0.2">
      <c r="B924" s="6"/>
      <c r="D924" s="6"/>
    </row>
    <row r="925" spans="2:4" x14ac:dyDescent="0.2">
      <c r="B925" s="6"/>
      <c r="D925" s="6"/>
    </row>
    <row r="926" spans="2:4" x14ac:dyDescent="0.2">
      <c r="B926" s="6"/>
      <c r="D926" s="6"/>
    </row>
    <row r="927" spans="2:4" x14ac:dyDescent="0.2">
      <c r="B927" s="6"/>
      <c r="D927" s="6"/>
    </row>
    <row r="928" spans="2:4" x14ac:dyDescent="0.2">
      <c r="B928" s="6"/>
      <c r="D928" s="6"/>
    </row>
    <row r="929" spans="2:4" x14ac:dyDescent="0.2">
      <c r="B929" s="6"/>
      <c r="D929" s="6"/>
    </row>
    <row r="930" spans="2:4" x14ac:dyDescent="0.2">
      <c r="B930" s="6"/>
      <c r="D930" s="6"/>
    </row>
    <row r="931" spans="2:4" x14ac:dyDescent="0.2">
      <c r="B931" s="6"/>
      <c r="D931" s="6"/>
    </row>
    <row r="932" spans="2:4" x14ac:dyDescent="0.2">
      <c r="B932" s="6"/>
      <c r="D932" s="6"/>
    </row>
    <row r="933" spans="2:4" x14ac:dyDescent="0.2">
      <c r="B933" s="6"/>
      <c r="D933" s="6"/>
    </row>
    <row r="934" spans="2:4" x14ac:dyDescent="0.2">
      <c r="B934" s="6"/>
      <c r="D934" s="6"/>
    </row>
    <row r="935" spans="2:4" x14ac:dyDescent="0.2">
      <c r="B935" s="6"/>
      <c r="D935" s="6"/>
    </row>
    <row r="936" spans="2:4" x14ac:dyDescent="0.2">
      <c r="B936" s="6"/>
      <c r="D936" s="6"/>
    </row>
    <row r="937" spans="2:4" x14ac:dyDescent="0.2">
      <c r="B937" s="6"/>
      <c r="D937" s="6"/>
    </row>
    <row r="938" spans="2:4" x14ac:dyDescent="0.2">
      <c r="B938" s="6"/>
      <c r="D938" s="6"/>
    </row>
    <row r="939" spans="2:4" x14ac:dyDescent="0.2">
      <c r="B939" s="6"/>
      <c r="D939" s="6"/>
    </row>
    <row r="940" spans="2:4" x14ac:dyDescent="0.2">
      <c r="B940" s="6"/>
      <c r="D940" s="6"/>
    </row>
    <row r="941" spans="2:4" x14ac:dyDescent="0.2">
      <c r="B941" s="6"/>
      <c r="D941" s="6"/>
    </row>
    <row r="942" spans="2:4" x14ac:dyDescent="0.2">
      <c r="B942" s="6"/>
      <c r="D942" s="6"/>
    </row>
    <row r="943" spans="2:4" x14ac:dyDescent="0.2">
      <c r="B943" s="6"/>
      <c r="D943" s="6"/>
    </row>
    <row r="944" spans="2:4" x14ac:dyDescent="0.2">
      <c r="B944" s="6"/>
      <c r="D944" s="6"/>
    </row>
    <row r="945" spans="2:4" x14ac:dyDescent="0.2">
      <c r="B945" s="6"/>
      <c r="D945" s="6"/>
    </row>
    <row r="946" spans="2:4" x14ac:dyDescent="0.2">
      <c r="B946" s="6"/>
      <c r="D946" s="6"/>
    </row>
    <row r="947" spans="2:4" x14ac:dyDescent="0.2">
      <c r="B947" s="6"/>
      <c r="D947" s="6"/>
    </row>
    <row r="948" spans="2:4" x14ac:dyDescent="0.2">
      <c r="B948" s="6"/>
      <c r="D948" s="6"/>
    </row>
    <row r="949" spans="2:4" x14ac:dyDescent="0.2">
      <c r="B949" s="6"/>
      <c r="D949" s="6"/>
    </row>
    <row r="950" spans="2:4" x14ac:dyDescent="0.2">
      <c r="B950" s="6"/>
      <c r="D950" s="6"/>
    </row>
    <row r="951" spans="2:4" x14ac:dyDescent="0.2">
      <c r="B951" s="6"/>
      <c r="D951" s="6"/>
    </row>
    <row r="952" spans="2:4" x14ac:dyDescent="0.2">
      <c r="B952" s="6"/>
      <c r="D952" s="6"/>
    </row>
    <row r="953" spans="2:4" x14ac:dyDescent="0.2">
      <c r="B953" s="6"/>
      <c r="D953" s="6"/>
    </row>
    <row r="954" spans="2:4" x14ac:dyDescent="0.2">
      <c r="B954" s="6"/>
      <c r="D954" s="6"/>
    </row>
    <row r="955" spans="2:4" x14ac:dyDescent="0.2">
      <c r="B955" s="6"/>
      <c r="D955" s="6"/>
    </row>
    <row r="956" spans="2:4" x14ac:dyDescent="0.2">
      <c r="B956" s="6"/>
      <c r="D956" s="6"/>
    </row>
    <row r="957" spans="2:4" x14ac:dyDescent="0.2">
      <c r="B957" s="6"/>
      <c r="D957" s="6"/>
    </row>
    <row r="958" spans="2:4" x14ac:dyDescent="0.2">
      <c r="B958" s="6"/>
      <c r="D958" s="6"/>
    </row>
    <row r="959" spans="2:4" x14ac:dyDescent="0.2">
      <c r="B959" s="6"/>
      <c r="D959" s="6"/>
    </row>
    <row r="960" spans="2:4" x14ac:dyDescent="0.2">
      <c r="B960" s="6"/>
      <c r="D960" s="6"/>
    </row>
    <row r="961" spans="2:4" x14ac:dyDescent="0.2">
      <c r="B961" s="6"/>
      <c r="D961" s="6"/>
    </row>
    <row r="962" spans="2:4" x14ac:dyDescent="0.2">
      <c r="B962" s="6"/>
      <c r="D962" s="6"/>
    </row>
    <row r="963" spans="2:4" x14ac:dyDescent="0.2">
      <c r="B963" s="6"/>
      <c r="D963" s="6"/>
    </row>
    <row r="964" spans="2:4" x14ac:dyDescent="0.2">
      <c r="B964" s="6"/>
      <c r="D964" s="6"/>
    </row>
    <row r="965" spans="2:4" x14ac:dyDescent="0.2">
      <c r="B965" s="6"/>
      <c r="D965" s="6"/>
    </row>
    <row r="966" spans="2:4" x14ac:dyDescent="0.2">
      <c r="B966" s="6"/>
      <c r="D966" s="6"/>
    </row>
    <row r="967" spans="2:4" x14ac:dyDescent="0.2">
      <c r="B967" s="6"/>
      <c r="D967" s="6"/>
    </row>
    <row r="968" spans="2:4" x14ac:dyDescent="0.2">
      <c r="B968" s="6"/>
      <c r="D968" s="6"/>
    </row>
    <row r="969" spans="2:4" x14ac:dyDescent="0.2">
      <c r="B969" s="6"/>
      <c r="D969" s="6"/>
    </row>
    <row r="970" spans="2:4" x14ac:dyDescent="0.2">
      <c r="B970" s="6"/>
      <c r="D970" s="6"/>
    </row>
    <row r="971" spans="2:4" x14ac:dyDescent="0.2">
      <c r="B971" s="6"/>
      <c r="D971" s="6"/>
    </row>
    <row r="972" spans="2:4" x14ac:dyDescent="0.2">
      <c r="B972" s="6"/>
      <c r="D972" s="6"/>
    </row>
    <row r="973" spans="2:4" x14ac:dyDescent="0.2">
      <c r="B973" s="6"/>
      <c r="D973" s="6"/>
    </row>
    <row r="974" spans="2:4" x14ac:dyDescent="0.2">
      <c r="B974" s="6"/>
      <c r="D974" s="6"/>
    </row>
    <row r="975" spans="2:4" x14ac:dyDescent="0.2">
      <c r="B975" s="6"/>
      <c r="D975" s="6"/>
    </row>
    <row r="976" spans="2:4" x14ac:dyDescent="0.2">
      <c r="B976" s="6"/>
      <c r="D976" s="6"/>
    </row>
    <row r="977" spans="2:4" x14ac:dyDescent="0.2">
      <c r="B977" s="6"/>
      <c r="D977" s="6"/>
    </row>
    <row r="978" spans="2:4" x14ac:dyDescent="0.2">
      <c r="B978" s="6"/>
      <c r="D978" s="6"/>
    </row>
    <row r="979" spans="2:4" x14ac:dyDescent="0.2">
      <c r="B979" s="6"/>
      <c r="D979" s="6"/>
    </row>
    <row r="980" spans="2:4" x14ac:dyDescent="0.2">
      <c r="B980" s="6"/>
      <c r="D980" s="6"/>
    </row>
    <row r="981" spans="2:4" x14ac:dyDescent="0.2">
      <c r="B981" s="6"/>
      <c r="D981" s="6"/>
    </row>
    <row r="982" spans="2:4" x14ac:dyDescent="0.2">
      <c r="B982" s="6"/>
      <c r="D982" s="6"/>
    </row>
    <row r="983" spans="2:4" x14ac:dyDescent="0.2">
      <c r="B983" s="6"/>
      <c r="D983" s="6"/>
    </row>
    <row r="984" spans="2:4" x14ac:dyDescent="0.2">
      <c r="B984" s="6"/>
      <c r="D984" s="6"/>
    </row>
    <row r="985" spans="2:4" x14ac:dyDescent="0.2">
      <c r="B985" s="6"/>
      <c r="D985" s="6"/>
    </row>
    <row r="986" spans="2:4" x14ac:dyDescent="0.2">
      <c r="B986" s="6"/>
      <c r="D986" s="6"/>
    </row>
    <row r="987" spans="2:4" x14ac:dyDescent="0.2">
      <c r="B987" s="6"/>
      <c r="D987" s="6"/>
    </row>
    <row r="988" spans="2:4" x14ac:dyDescent="0.2">
      <c r="B988" s="6"/>
      <c r="D988" s="6"/>
    </row>
    <row r="989" spans="2:4" x14ac:dyDescent="0.2">
      <c r="B989" s="6"/>
      <c r="D989" s="6"/>
    </row>
    <row r="990" spans="2:4" x14ac:dyDescent="0.2">
      <c r="B990" s="6"/>
      <c r="D990" s="6"/>
    </row>
    <row r="991" spans="2:4" x14ac:dyDescent="0.2">
      <c r="B991" s="6"/>
      <c r="D991" s="6"/>
    </row>
    <row r="992" spans="2:4" x14ac:dyDescent="0.2">
      <c r="B992" s="6"/>
      <c r="D992" s="6"/>
    </row>
    <row r="993" spans="2:4" x14ac:dyDescent="0.2">
      <c r="B993" s="6"/>
      <c r="D993" s="6"/>
    </row>
    <row r="994" spans="2:4" x14ac:dyDescent="0.2">
      <c r="B994" s="6"/>
      <c r="D994" s="6"/>
    </row>
    <row r="995" spans="2:4" x14ac:dyDescent="0.2">
      <c r="B995" s="6"/>
      <c r="D995" s="6"/>
    </row>
    <row r="996" spans="2:4" x14ac:dyDescent="0.2">
      <c r="B996" s="6"/>
      <c r="D996" s="6"/>
    </row>
    <row r="997" spans="2:4" x14ac:dyDescent="0.2">
      <c r="B997" s="6"/>
      <c r="D997" s="6"/>
    </row>
    <row r="998" spans="2:4" x14ac:dyDescent="0.2">
      <c r="B998" s="6"/>
      <c r="D998" s="6"/>
    </row>
    <row r="999" spans="2:4" x14ac:dyDescent="0.2">
      <c r="B999" s="6"/>
      <c r="D999" s="6"/>
    </row>
    <row r="1000" spans="2:4" x14ac:dyDescent="0.2">
      <c r="B1000" s="6"/>
      <c r="D1000" s="6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Bloco Conc 09x19x39cm com fundo</vt:lpstr>
      <vt:lpstr>Página2</vt:lpstr>
      <vt:lpstr>Mão de Obra Indireta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Victor</cp:lastModifiedBy>
  <dcterms:created xsi:type="dcterms:W3CDTF">2025-07-15T17:12:25Z</dcterms:created>
  <dcterms:modified xsi:type="dcterms:W3CDTF">2025-07-15T17:12:25Z</dcterms:modified>
</cp:coreProperties>
</file>